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ST Monitorização e Avaliação de Programa\PDR2020\13.MONITORIZAÇÃO\SITE\2024_03_31\"/>
    </mc:Choice>
  </mc:AlternateContent>
  <xr:revisionPtr revIDLastSave="0" documentId="13_ncr:1_{F70F2035-D191-4E23-B11C-07788C5A8C01}" xr6:coauthVersionLast="47" xr6:coauthVersionMax="47" xr10:uidLastSave="{00000000-0000-0000-0000-000000000000}"/>
  <bookViews>
    <workbookView xWindow="-110" yWindow="-110" windowWidth="19420" windowHeight="10420" xr2:uid="{9BA5086A-208B-4725-A707-D39316273451}"/>
  </bookViews>
  <sheets>
    <sheet name="EX_OP" sheetId="1" r:id="rId1"/>
  </sheets>
  <definedNames>
    <definedName name="_xlnm._FilterDatabase" localSheetId="0" hidden="1">EX_OP!$A$16:$EA$95</definedName>
    <definedName name="_xlnm.Print_Area" localSheetId="0">EX_OP!$A$1:$Q$103</definedName>
    <definedName name="org" localSheetId="0">#REF!</definedName>
    <definedName name="org">#REF!</definedName>
    <definedName name="_xlnm.Print_Titles" localSheetId="0">EX_OP!$B:$B,EX_OP!$1:$15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1" l="1"/>
  <c r="N95" i="1"/>
  <c r="Q95" i="1"/>
  <c r="P95" i="1"/>
  <c r="Q94" i="1"/>
  <c r="P94" i="1"/>
  <c r="O94" i="1"/>
  <c r="N94" i="1"/>
  <c r="Q93" i="1"/>
  <c r="P93" i="1"/>
  <c r="N93" i="1"/>
  <c r="O93" i="1"/>
  <c r="Q92" i="1"/>
  <c r="P92" i="1"/>
  <c r="N92" i="1"/>
  <c r="I90" i="1"/>
  <c r="H90" i="1"/>
  <c r="O90" i="1" s="1"/>
  <c r="O91" i="1"/>
  <c r="N91" i="1"/>
  <c r="Q91" i="1"/>
  <c r="P91" i="1"/>
  <c r="G90" i="1"/>
  <c r="F90" i="1"/>
  <c r="M90" i="1"/>
  <c r="Q90" i="1" s="1"/>
  <c r="L90" i="1"/>
  <c r="P90" i="1" s="1"/>
  <c r="K90" i="1"/>
  <c r="J90" i="1"/>
  <c r="E90" i="1"/>
  <c r="D90" i="1"/>
  <c r="Q89" i="1"/>
  <c r="P89" i="1"/>
  <c r="N89" i="1"/>
  <c r="O89" i="1"/>
  <c r="Q88" i="1"/>
  <c r="P88" i="1"/>
  <c r="N88" i="1"/>
  <c r="O88" i="1"/>
  <c r="O87" i="1"/>
  <c r="N87" i="1"/>
  <c r="Q87" i="1"/>
  <c r="P87" i="1"/>
  <c r="Q86" i="1"/>
  <c r="P86" i="1"/>
  <c r="O86" i="1"/>
  <c r="N86" i="1"/>
  <c r="P85" i="1"/>
  <c r="N85" i="1"/>
  <c r="O85" i="1"/>
  <c r="Q85" i="1"/>
  <c r="Q84" i="1"/>
  <c r="P84" i="1"/>
  <c r="N84" i="1"/>
  <c r="I81" i="1"/>
  <c r="O84" i="1"/>
  <c r="O83" i="1"/>
  <c r="N83" i="1"/>
  <c r="Q83" i="1"/>
  <c r="P83" i="1"/>
  <c r="G81" i="1"/>
  <c r="F81" i="1"/>
  <c r="F79" i="1" s="1"/>
  <c r="Q82" i="1"/>
  <c r="P82" i="1"/>
  <c r="O82" i="1"/>
  <c r="N82" i="1"/>
  <c r="K81" i="1"/>
  <c r="K79" i="1" s="1"/>
  <c r="J81" i="1"/>
  <c r="J79" i="1" s="1"/>
  <c r="Q80" i="1"/>
  <c r="P80" i="1"/>
  <c r="N80" i="1"/>
  <c r="E79" i="1"/>
  <c r="D79" i="1"/>
  <c r="Q78" i="1"/>
  <c r="P78" i="1"/>
  <c r="O78" i="1"/>
  <c r="N78" i="1"/>
  <c r="P77" i="1"/>
  <c r="O77" i="1"/>
  <c r="N77" i="1"/>
  <c r="Q77" i="1"/>
  <c r="Q76" i="1"/>
  <c r="P76" i="1"/>
  <c r="N76" i="1"/>
  <c r="O76" i="1"/>
  <c r="O75" i="1"/>
  <c r="N75" i="1"/>
  <c r="Q75" i="1"/>
  <c r="P75" i="1"/>
  <c r="Q74" i="1"/>
  <c r="P74" i="1"/>
  <c r="O74" i="1"/>
  <c r="N74" i="1"/>
  <c r="P73" i="1"/>
  <c r="Q73" i="1"/>
  <c r="O73" i="1"/>
  <c r="N73" i="1"/>
  <c r="Q72" i="1"/>
  <c r="P72" i="1"/>
  <c r="N72" i="1"/>
  <c r="O72" i="1"/>
  <c r="O71" i="1"/>
  <c r="N71" i="1"/>
  <c r="Q71" i="1"/>
  <c r="P71" i="1"/>
  <c r="Q70" i="1"/>
  <c r="P70" i="1"/>
  <c r="O70" i="1"/>
  <c r="N70" i="1"/>
  <c r="P69" i="1"/>
  <c r="Q69" i="1"/>
  <c r="O69" i="1"/>
  <c r="N69" i="1"/>
  <c r="Q68" i="1"/>
  <c r="P68" i="1"/>
  <c r="N68" i="1"/>
  <c r="O68" i="1"/>
  <c r="O67" i="1"/>
  <c r="N67" i="1"/>
  <c r="Q67" i="1"/>
  <c r="P67" i="1"/>
  <c r="Q66" i="1"/>
  <c r="P66" i="1"/>
  <c r="O66" i="1"/>
  <c r="N66" i="1"/>
  <c r="P65" i="1"/>
  <c r="Q65" i="1"/>
  <c r="O65" i="1"/>
  <c r="N65" i="1"/>
  <c r="Q64" i="1"/>
  <c r="P64" i="1"/>
  <c r="N64" i="1"/>
  <c r="O64" i="1"/>
  <c r="O63" i="1"/>
  <c r="N63" i="1"/>
  <c r="Q63" i="1"/>
  <c r="P63" i="1"/>
  <c r="Q62" i="1"/>
  <c r="P62" i="1"/>
  <c r="O62" i="1"/>
  <c r="N62" i="1"/>
  <c r="P61" i="1"/>
  <c r="Q61" i="1"/>
  <c r="O61" i="1"/>
  <c r="N61" i="1"/>
  <c r="Q60" i="1"/>
  <c r="P60" i="1"/>
  <c r="N60" i="1"/>
  <c r="O60" i="1"/>
  <c r="O59" i="1"/>
  <c r="N59" i="1"/>
  <c r="Q59" i="1"/>
  <c r="P59" i="1"/>
  <c r="Q58" i="1"/>
  <c r="P58" i="1"/>
  <c r="O58" i="1"/>
  <c r="N58" i="1"/>
  <c r="P57" i="1"/>
  <c r="Q57" i="1"/>
  <c r="O57" i="1"/>
  <c r="N57" i="1"/>
  <c r="Q56" i="1"/>
  <c r="P56" i="1"/>
  <c r="N56" i="1"/>
  <c r="O56" i="1"/>
  <c r="O55" i="1"/>
  <c r="N55" i="1"/>
  <c r="Q55" i="1"/>
  <c r="P55" i="1"/>
  <c r="Q54" i="1"/>
  <c r="P54" i="1"/>
  <c r="O54" i="1"/>
  <c r="N54" i="1"/>
  <c r="P53" i="1"/>
  <c r="Q53" i="1"/>
  <c r="O53" i="1"/>
  <c r="N53" i="1"/>
  <c r="Q52" i="1"/>
  <c r="P52" i="1"/>
  <c r="N52" i="1"/>
  <c r="O52" i="1"/>
  <c r="O51" i="1"/>
  <c r="N51" i="1"/>
  <c r="Q51" i="1"/>
  <c r="P51" i="1"/>
  <c r="G45" i="1"/>
  <c r="Q50" i="1"/>
  <c r="P50" i="1"/>
  <c r="O50" i="1"/>
  <c r="N50" i="1"/>
  <c r="E45" i="1"/>
  <c r="E46" i="1" s="1"/>
  <c r="D45" i="1"/>
  <c r="D46" i="1" s="1"/>
  <c r="P49" i="1"/>
  <c r="Q49" i="1"/>
  <c r="O49" i="1"/>
  <c r="N49" i="1"/>
  <c r="Q48" i="1"/>
  <c r="P48" i="1"/>
  <c r="N48" i="1"/>
  <c r="I45" i="1"/>
  <c r="I46" i="1" s="1"/>
  <c r="O48" i="1"/>
  <c r="F45" i="1"/>
  <c r="F46" i="1" s="1"/>
  <c r="O47" i="1"/>
  <c r="N47" i="1"/>
  <c r="Q47" i="1"/>
  <c r="P47" i="1"/>
  <c r="K45" i="1"/>
  <c r="K46" i="1" s="1"/>
  <c r="J45" i="1"/>
  <c r="J46" i="1" s="1"/>
  <c r="Q44" i="1"/>
  <c r="P44" i="1"/>
  <c r="N44" i="1"/>
  <c r="O44" i="1"/>
  <c r="O43" i="1"/>
  <c r="N43" i="1"/>
  <c r="P43" i="1"/>
  <c r="Q43" i="1"/>
  <c r="Q42" i="1"/>
  <c r="P42" i="1"/>
  <c r="O42" i="1"/>
  <c r="N42" i="1"/>
  <c r="P41" i="1"/>
  <c r="Q41" i="1"/>
  <c r="O41" i="1"/>
  <c r="N41" i="1"/>
  <c r="Q40" i="1"/>
  <c r="P40" i="1"/>
  <c r="N40" i="1"/>
  <c r="O40" i="1"/>
  <c r="Q39" i="1"/>
  <c r="O39" i="1"/>
  <c r="N39" i="1"/>
  <c r="P39" i="1"/>
  <c r="Q38" i="1"/>
  <c r="P38" i="1"/>
  <c r="N38" i="1"/>
  <c r="O38" i="1"/>
  <c r="P37" i="1"/>
  <c r="Q37" i="1"/>
  <c r="O37" i="1"/>
  <c r="N37" i="1"/>
  <c r="Q36" i="1"/>
  <c r="P36" i="1"/>
  <c r="N36" i="1"/>
  <c r="O36" i="1"/>
  <c r="Q35" i="1"/>
  <c r="O35" i="1"/>
  <c r="N35" i="1"/>
  <c r="P35" i="1"/>
  <c r="Q34" i="1"/>
  <c r="P34" i="1"/>
  <c r="N34" i="1"/>
  <c r="O34" i="1"/>
  <c r="P33" i="1"/>
  <c r="Q33" i="1"/>
  <c r="O33" i="1"/>
  <c r="N33" i="1"/>
  <c r="Q32" i="1"/>
  <c r="P32" i="1"/>
  <c r="N32" i="1"/>
  <c r="O32" i="1"/>
  <c r="Q31" i="1"/>
  <c r="O31" i="1"/>
  <c r="N31" i="1"/>
  <c r="P31" i="1"/>
  <c r="Q30" i="1"/>
  <c r="P30" i="1"/>
  <c r="N30" i="1"/>
  <c r="O30" i="1"/>
  <c r="P29" i="1"/>
  <c r="Q29" i="1"/>
  <c r="K23" i="1"/>
  <c r="K24" i="1" s="1"/>
  <c r="O29" i="1"/>
  <c r="N29" i="1"/>
  <c r="Q28" i="1"/>
  <c r="P28" i="1"/>
  <c r="N28" i="1"/>
  <c r="I23" i="1"/>
  <c r="I24" i="1" s="1"/>
  <c r="H23" i="1"/>
  <c r="O27" i="1"/>
  <c r="N27" i="1"/>
  <c r="P27" i="1"/>
  <c r="Q27" i="1"/>
  <c r="Q26" i="1"/>
  <c r="P26" i="1"/>
  <c r="J23" i="1"/>
  <c r="J24" i="1" s="1"/>
  <c r="N26" i="1"/>
  <c r="O26" i="1"/>
  <c r="D23" i="1"/>
  <c r="P25" i="1"/>
  <c r="Q25" i="1"/>
  <c r="K14" i="1"/>
  <c r="J14" i="1"/>
  <c r="O25" i="1"/>
  <c r="N25" i="1"/>
  <c r="G23" i="1"/>
  <c r="G24" i="1" s="1"/>
  <c r="F23" i="1"/>
  <c r="F24" i="1" s="1"/>
  <c r="Q22" i="1"/>
  <c r="P22" i="1"/>
  <c r="O22" i="1"/>
  <c r="N22" i="1"/>
  <c r="P21" i="1"/>
  <c r="Q21" i="1"/>
  <c r="O21" i="1"/>
  <c r="N21" i="1"/>
  <c r="Q20" i="1"/>
  <c r="P20" i="1"/>
  <c r="N20" i="1"/>
  <c r="O20" i="1"/>
  <c r="O19" i="1"/>
  <c r="N19" i="1"/>
  <c r="P19" i="1"/>
  <c r="G16" i="1"/>
  <c r="F16" i="1"/>
  <c r="Q19" i="1"/>
  <c r="Q18" i="1"/>
  <c r="P18" i="1"/>
  <c r="O18" i="1"/>
  <c r="N18" i="1"/>
  <c r="E16" i="1"/>
  <c r="D16" i="1"/>
  <c r="D12" i="1" s="1"/>
  <c r="P17" i="1"/>
  <c r="Q17" i="1"/>
  <c r="K16" i="1"/>
  <c r="J16" i="1"/>
  <c r="J12" i="1" s="1"/>
  <c r="O17" i="1"/>
  <c r="N17" i="1"/>
  <c r="I16" i="1"/>
  <c r="H16" i="1"/>
  <c r="O16" i="1" s="1"/>
  <c r="M14" i="1"/>
  <c r="L14" i="1"/>
  <c r="I14" i="1"/>
  <c r="G14" i="1"/>
  <c r="N14" i="1" s="1"/>
  <c r="F14" i="1"/>
  <c r="E14" i="1"/>
  <c r="D14" i="1"/>
  <c r="N90" i="1" l="1"/>
  <c r="K12" i="1"/>
  <c r="K13" i="1" s="1"/>
  <c r="D13" i="1"/>
  <c r="J13" i="1"/>
  <c r="F12" i="1"/>
  <c r="I79" i="1"/>
  <c r="I12" i="1" s="1"/>
  <c r="N16" i="1"/>
  <c r="D24" i="1"/>
  <c r="N24" i="1" s="1"/>
  <c r="N23" i="1"/>
  <c r="N81" i="1"/>
  <c r="G79" i="1"/>
  <c r="N79" i="1" s="1"/>
  <c r="N45" i="1"/>
  <c r="G46" i="1"/>
  <c r="N46" i="1" s="1"/>
  <c r="O23" i="1"/>
  <c r="H24" i="1"/>
  <c r="O24" i="1" s="1"/>
  <c r="L23" i="1"/>
  <c r="H45" i="1"/>
  <c r="H81" i="1"/>
  <c r="O81" i="1" s="1"/>
  <c r="E23" i="1"/>
  <c r="E24" i="1" s="1"/>
  <c r="M23" i="1"/>
  <c r="O28" i="1"/>
  <c r="O80" i="1"/>
  <c r="O92" i="1"/>
  <c r="H14" i="1"/>
  <c r="P14" i="1"/>
  <c r="L45" i="1"/>
  <c r="L81" i="1"/>
  <c r="Q14" i="1"/>
  <c r="M45" i="1"/>
  <c r="M81" i="1"/>
  <c r="L16" i="1"/>
  <c r="M16" i="1"/>
  <c r="I13" i="1" l="1"/>
  <c r="O45" i="1"/>
  <c r="H46" i="1"/>
  <c r="O46" i="1" s="1"/>
  <c r="F13" i="1"/>
  <c r="Q16" i="1"/>
  <c r="O14" i="1"/>
  <c r="L24" i="1"/>
  <c r="P24" i="1" s="1"/>
  <c r="P23" i="1"/>
  <c r="P16" i="1"/>
  <c r="H79" i="1"/>
  <c r="O79" i="1" s="1"/>
  <c r="Q81" i="1"/>
  <c r="M79" i="1"/>
  <c r="Q79" i="1" s="1"/>
  <c r="L46" i="1"/>
  <c r="P46" i="1" s="1"/>
  <c r="P45" i="1"/>
  <c r="M46" i="1"/>
  <c r="Q46" i="1" s="1"/>
  <c r="Q45" i="1"/>
  <c r="G12" i="1"/>
  <c r="M24" i="1"/>
  <c r="Q24" i="1" s="1"/>
  <c r="Q23" i="1"/>
  <c r="P81" i="1"/>
  <c r="L79" i="1"/>
  <c r="P79" i="1" s="1"/>
  <c r="E12" i="1"/>
  <c r="L12" i="1" l="1"/>
  <c r="P12" i="1" s="1"/>
  <c r="N12" i="1"/>
  <c r="G13" i="1"/>
  <c r="N13" i="1" s="1"/>
  <c r="H12" i="1"/>
  <c r="M12" i="1"/>
  <c r="E13" i="1"/>
  <c r="L13" i="1" l="1"/>
  <c r="P13" i="1" s="1"/>
  <c r="M13" i="1"/>
  <c r="Q13" i="1" s="1"/>
  <c r="Q12" i="1"/>
  <c r="O12" i="1"/>
  <c r="H13" i="1"/>
  <c r="O13" i="1" s="1"/>
</calcChain>
</file>

<file path=xl/sharedStrings.xml><?xml version="1.0" encoding="utf-8"?>
<sst xmlns="http://schemas.openxmlformats.org/spreadsheetml/2006/main" count="196" uniqueCount="179">
  <si>
    <t>Indicadores de monitorização: 2014-2022 (por Áreas de Intervenção e Operações PDR2020)</t>
  </si>
  <si>
    <t>Execução financeira (programação, compromissos, contratos e pagamentos)</t>
  </si>
  <si>
    <t>ÁREAS DE INTERVENÇÃO / OPERAÇÕES PDR2020</t>
  </si>
  <si>
    <r>
      <t>PROGRAMAÇÃO
2014-2022</t>
    </r>
    <r>
      <rPr>
        <sz val="10"/>
        <color theme="0"/>
        <rFont val="Aptos Narrow"/>
        <family val="2"/>
        <scheme val="minor"/>
      </rPr>
      <t xml:space="preserve">  [a]</t>
    </r>
  </si>
  <si>
    <r>
      <t>COMPROMISSOS ASSUMIDOS</t>
    </r>
    <r>
      <rPr>
        <sz val="10"/>
        <color theme="0"/>
        <rFont val="Aptos Narrow"/>
        <family val="2"/>
        <scheme val="minor"/>
      </rPr>
      <t xml:space="preserve">  [b]</t>
    </r>
  </si>
  <si>
    <r>
      <t>DESPESA CONTRATADA</t>
    </r>
    <r>
      <rPr>
        <sz val="10"/>
        <color theme="0"/>
        <rFont val="Aptos Narrow"/>
        <family val="2"/>
        <scheme val="minor"/>
      </rPr>
      <t xml:space="preserve"> [c]</t>
    </r>
  </si>
  <si>
    <r>
      <t>PAGAMENTOS AOS
BENEFICIÁRIOS</t>
    </r>
    <r>
      <rPr>
        <sz val="10"/>
        <color theme="0"/>
        <rFont val="Aptos Narrow"/>
        <family val="2"/>
        <scheme val="minor"/>
      </rPr>
      <t xml:space="preserve">  [d]</t>
    </r>
  </si>
  <si>
    <t>INDICADORES</t>
  </si>
  <si>
    <t>Despesa
pública</t>
  </si>
  <si>
    <t>FEADER</t>
  </si>
  <si>
    <t>Nº
[e]</t>
  </si>
  <si>
    <t>Taxa de
compromissos
2014-2022</t>
  </si>
  <si>
    <t>Taxa de
execução
2014-2022</t>
  </si>
  <si>
    <t>mil euros</t>
  </si>
  <si>
    <t>11=4/1</t>
  </si>
  <si>
    <t>12=5/2</t>
  </si>
  <si>
    <t>13=9/1</t>
  </si>
  <si>
    <t>14=10/2</t>
  </si>
  <si>
    <t>PDR2020</t>
  </si>
  <si>
    <t>Excluíndo investimentos "Next Generation"</t>
  </si>
  <si>
    <t>Do qual, investimentos "Next Generation"</t>
  </si>
  <si>
    <t>A1</t>
  </si>
  <si>
    <t>INOVAÇÃO E CONHECIMENTO</t>
  </si>
  <si>
    <t>1.0.1</t>
  </si>
  <si>
    <t>Grupos operacionais</t>
  </si>
  <si>
    <t>2.1.1</t>
  </si>
  <si>
    <t>Ações de formação</t>
  </si>
  <si>
    <t>2.1.4</t>
  </si>
  <si>
    <t>Ações de informação</t>
  </si>
  <si>
    <t>2.2.1</t>
  </si>
  <si>
    <t>Apoio ao fornecimento de serviços de aconselhamento agrícola e florestal</t>
  </si>
  <si>
    <t>2.2.2</t>
  </si>
  <si>
    <t>Apoio à criação de serviços de aconselhamento</t>
  </si>
  <si>
    <t>2.2.3</t>
  </si>
  <si>
    <t>Apoio à formação de conselheiros das entidades prestadoras do serviço de aconselhamento</t>
  </si>
  <si>
    <t>A2</t>
  </si>
  <si>
    <t>COMPETITIVIDADE E ORGANIZAÇÃO DA PRODUÇÃO</t>
  </si>
  <si>
    <t>Da qual, investimentos "Next Generation"</t>
  </si>
  <si>
    <t>3.1.1</t>
  </si>
  <si>
    <t>Jovens agricultores</t>
  </si>
  <si>
    <t>3.1.2</t>
  </si>
  <si>
    <t>Investimento de jovens agricultores na exploração agrícola</t>
  </si>
  <si>
    <t>3.1.3</t>
  </si>
  <si>
    <t>Investimento de jovens agricultores na exploração agrícola apoiado por um instrumento financeiro</t>
  </si>
  <si>
    <t>3.2.1</t>
  </si>
  <si>
    <t>Investimento na exploração agrícola</t>
  </si>
  <si>
    <t>3.2.2</t>
  </si>
  <si>
    <t>Pequenos investimentos nas explorações agrícolas</t>
  </si>
  <si>
    <t>3.2.3</t>
  </si>
  <si>
    <t>Investimento nas explorações agrícolas apoiado por um instrumento financeiro</t>
  </si>
  <si>
    <t>3.3.1</t>
  </si>
  <si>
    <t>Investimento na transformação e comercialização de produtos agrícolas</t>
  </si>
  <si>
    <t>3.3.2</t>
  </si>
  <si>
    <t>Pequenos investimentos na transformação e comercialização de produtos agrícolas</t>
  </si>
  <si>
    <t>3.3.3</t>
  </si>
  <si>
    <t>Investimento na transformação e comercialização de produtos agrícolas apoiado por um instrumento financeiro</t>
  </si>
  <si>
    <t>3.4.1</t>
  </si>
  <si>
    <t>Desenvolvimento do regadio eficiente</t>
  </si>
  <si>
    <t>3.4.2</t>
  </si>
  <si>
    <t xml:space="preserve"> Melhoria da eficiência dos regadios existentes</t>
  </si>
  <si>
    <t>3.4.3</t>
  </si>
  <si>
    <t>Drenagem e estruturação fundiária</t>
  </si>
  <si>
    <t>4.0.1</t>
  </si>
  <si>
    <t>Investimentos em produtos florestais identificados como agrícolas no Anexo I do Tratado</t>
  </si>
  <si>
    <t>4.0.2</t>
  </si>
  <si>
    <t>Investimentos em produtos florestais não identificados como agrícolas no Anexo I do Tratado</t>
  </si>
  <si>
    <t>5.1.1</t>
  </si>
  <si>
    <t>Criação de agrupamentos e organizações de produtores</t>
  </si>
  <si>
    <t>5.2.1</t>
  </si>
  <si>
    <t>Organizações interprofissionais</t>
  </si>
  <si>
    <t>6.1.1</t>
  </si>
  <si>
    <t>Seguros</t>
  </si>
  <si>
    <t>6.2.1</t>
  </si>
  <si>
    <t>Prevenção de calamidades e catástrofes naturais</t>
  </si>
  <si>
    <t>6.2.2</t>
  </si>
  <si>
    <t>Restabelecimento do potencial produtivo</t>
  </si>
  <si>
    <t>A3</t>
  </si>
  <si>
    <t>AMBIENTE, EFICIÊNCIA NO USO DE RECURSOS E CLIMA</t>
  </si>
  <si>
    <t>7.1.1</t>
  </si>
  <si>
    <t>Conversão para a agricultura biológica</t>
  </si>
  <si>
    <t>7.1.2</t>
  </si>
  <si>
    <t>Manutenção em agricultura biológica</t>
  </si>
  <si>
    <t>7.2.1</t>
  </si>
  <si>
    <t>Produção Integrada</t>
  </si>
  <si>
    <t>7.3.1</t>
  </si>
  <si>
    <t>Pagamentos Rede Natura - Pagamento Natura</t>
  </si>
  <si>
    <t>7.3.2</t>
  </si>
  <si>
    <t>Pagamentos Rede Natura - Apoios zonais de caracter agroambiental</t>
  </si>
  <si>
    <t>7.4.1</t>
  </si>
  <si>
    <t>Conservação do solo - Sementeira direta ou mobilização na linha</t>
  </si>
  <si>
    <t>7.4.2</t>
  </si>
  <si>
    <t>Conservação do solo - Enrelvamento da entrelinha de culturas permanentes</t>
  </si>
  <si>
    <t>7.5.1</t>
  </si>
  <si>
    <t>Uso eficiente da água</t>
  </si>
  <si>
    <t>7.6.1</t>
  </si>
  <si>
    <t>Culturas permanentes tradicionais</t>
  </si>
  <si>
    <t>7.6.2</t>
  </si>
  <si>
    <t>Culturas permanentes tradicionais - Douro Vinhateiro</t>
  </si>
  <si>
    <t>7.7.1</t>
  </si>
  <si>
    <t>Pastoreio extensivo - Manutenção de lameiros de alto valor natural</t>
  </si>
  <si>
    <t>7.7.2</t>
  </si>
  <si>
    <t>Pastoreio extensivo - Manutenção de sistemas agro-silvo-pastoris sob montado</t>
  </si>
  <si>
    <t>7.7.3</t>
  </si>
  <si>
    <t>Pastoreio extensivo - Proteção do lobo ibérico</t>
  </si>
  <si>
    <t>7.8.1</t>
  </si>
  <si>
    <t>Recursos genéticos - Manutenção de raças autóctones em risco</t>
  </si>
  <si>
    <t>7.8.3</t>
  </si>
  <si>
    <t>Recursos genéticos - Conservação e melhoramento de recursos genéticos animais</t>
  </si>
  <si>
    <t>7.8.4</t>
  </si>
  <si>
    <t>Recursos genéticos - Conservação e melhoramento de recursos genéticos vegetais</t>
  </si>
  <si>
    <t>7.8.5</t>
  </si>
  <si>
    <t>Conservação e melhoramento de recursos genéticos florestais</t>
  </si>
  <si>
    <t>7.9.1</t>
  </si>
  <si>
    <t xml:space="preserve"> Mosaico agroflorestal</t>
  </si>
  <si>
    <t>7.10.2</t>
  </si>
  <si>
    <t>Silvoambientais - Manutenção e recuperação de galerias ripícolas</t>
  </si>
  <si>
    <t>7.11.1</t>
  </si>
  <si>
    <t>Investimentos não produtivos</t>
  </si>
  <si>
    <t>7.12.1</t>
  </si>
  <si>
    <t>Apoio agroambiental à apicultura</t>
  </si>
  <si>
    <t xml:space="preserve"> 8.1.1</t>
  </si>
  <si>
    <t>Florestação de terras agrícolas e não-agrícolas</t>
  </si>
  <si>
    <t xml:space="preserve"> 8.1.2</t>
  </si>
  <si>
    <t xml:space="preserve"> Instalação de sistemas agroflorestais</t>
  </si>
  <si>
    <t xml:space="preserve"> 8.1.3</t>
  </si>
  <si>
    <t>Prevenção  da floresta contra agentes  bióticos e abióticos</t>
  </si>
  <si>
    <t xml:space="preserve"> 8.1.4</t>
  </si>
  <si>
    <t>Restabelecimento da floresta afetada por agentes  bióticos e abióticos ou por acontecimentos catastróficos</t>
  </si>
  <si>
    <t xml:space="preserve"> 8.1.5</t>
  </si>
  <si>
    <t>Melhoria da resiliência e do valor ambiental das florestas</t>
  </si>
  <si>
    <t xml:space="preserve"> 8.1.6</t>
  </si>
  <si>
    <t xml:space="preserve"> Melhoria do valor económico das florestas</t>
  </si>
  <si>
    <t>8.2.1</t>
  </si>
  <si>
    <t>Gestão de recursos cinegéticos</t>
  </si>
  <si>
    <t>9.0.1</t>
  </si>
  <si>
    <t>Zonas de montanha</t>
  </si>
  <si>
    <t>9.0.2</t>
  </si>
  <si>
    <t xml:space="preserve">Zonas, que não as de montanha, sujeitas a condicionantes naturais significativas </t>
  </si>
  <si>
    <t>9.0.3</t>
  </si>
  <si>
    <t>Zonas sujeitas a condicionantes específicas</t>
  </si>
  <si>
    <t>A4</t>
  </si>
  <si>
    <t>DESENVOLVIMENTO LOCAL</t>
  </si>
  <si>
    <t>10.1.1</t>
  </si>
  <si>
    <t>Preparação e reforço das capacidades, formação e ligação em rede dos GAL</t>
  </si>
  <si>
    <t>10.2.1</t>
  </si>
  <si>
    <t>Implementação das Estratégias de Desenvolvimento Local (EDL)</t>
  </si>
  <si>
    <t>10.2.1.1</t>
  </si>
  <si>
    <t>Regime simplificado de pequenos investimentos nas explorações agrícolas</t>
  </si>
  <si>
    <t>10.2.1.2</t>
  </si>
  <si>
    <t>Pequenos investimentos na transformação e comercialização</t>
  </si>
  <si>
    <t>10.2.1.3</t>
  </si>
  <si>
    <t>Diversificação de atividades na exploração</t>
  </si>
  <si>
    <t>10.2.1.4</t>
  </si>
  <si>
    <t xml:space="preserve">Cadeias curtas e mercados locais </t>
  </si>
  <si>
    <t>10.2.1.5</t>
  </si>
  <si>
    <t>Promoção de produtos de qualidade locais</t>
  </si>
  <si>
    <t>10.2.1.6</t>
  </si>
  <si>
    <t>Renovação de aldeias</t>
  </si>
  <si>
    <t>10.3.1</t>
  </si>
  <si>
    <t>Cooperação interterritorial e transnacional dos GAL</t>
  </si>
  <si>
    <t>10.4.1</t>
  </si>
  <si>
    <t>Custos de funcionamento e animação</t>
  </si>
  <si>
    <t>M20</t>
  </si>
  <si>
    <t>Assistência técnica aos Estados-Membros</t>
  </si>
  <si>
    <t>Outros (não Rede Rural)</t>
  </si>
  <si>
    <t>Rede Rural</t>
  </si>
  <si>
    <t>M21</t>
  </si>
  <si>
    <t>Apoio temporário excecional aos agricultores e às PME afetados pela crise da COVID-19</t>
  </si>
  <si>
    <t>M22</t>
  </si>
  <si>
    <t>Apoio temporário excecional aos agricultores e às PME afetados pela invasão da Ucrânia</t>
  </si>
  <si>
    <t>M97</t>
  </si>
  <si>
    <t>Reforma antecipada</t>
  </si>
  <si>
    <t>Notas:</t>
  </si>
  <si>
    <t>Dados reportados a 31 de março de 2024</t>
  </si>
  <si>
    <t>[a] - Decisão C(2024) 1690 de 8 de março.</t>
  </si>
  <si>
    <t>[b] - Dados relativos a projetos transitados do anterior período de programação, a candidaturas aprovadas líquidas do valor libertado de candidaturas encerradas e, no caso das ações enquadradas no Pedido Único (PU), a pedidos de apoio aprovados.</t>
  </si>
  <si>
    <t>[c] - Dados relativos a projetos transitados do anterior período de programação, a candidaturas com termo de aceitação assinado e, no caso das ações enquadradas no Pedido Único (PU), a pedidos de apoio aprovados.</t>
  </si>
  <si>
    <t>[d] - Fonte IFAP: Dados reportados a 31 de março de 2024.</t>
  </si>
  <si>
    <t>[e] - A partir de 31 de julho de 2018 passou a considerar-se o número de projetos de investimento + o número de projetos das ações enquadradas no Pedido Único (PU).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</si>
</sst>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#,##0_ ;\-#,##0\ "/>
    <numFmt numFmtId="167" formatCode="_-* #,##0.00\ _€_-;\-* #,##0.00\ _€_-;_-* &quot;-&quot;??\ _€_-;_-@_-"/>
  </numFmts>
  <fonts count="3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6"/>
      <color theme="6" tint="-0.249977111117893"/>
      <name val="Aptos Narrow"/>
      <family val="2"/>
      <scheme val="minor"/>
    </font>
    <font>
      <sz val="9"/>
      <name val="Aptos Narrow"/>
      <family val="2"/>
      <scheme val="minor"/>
    </font>
    <font>
      <sz val="16"/>
      <color theme="6" tint="-0.249977111117893"/>
      <name val="Aptos Narrow"/>
      <family val="2"/>
      <scheme val="minor"/>
    </font>
    <font>
      <sz val="9"/>
      <color rgb="FFC00000"/>
      <name val="Aptos Narrow"/>
      <family val="2"/>
      <scheme val="minor"/>
    </font>
    <font>
      <b/>
      <sz val="9"/>
      <color rgb="FFC00000"/>
      <name val="Aptos Narrow"/>
      <family val="2"/>
      <scheme val="minor"/>
    </font>
    <font>
      <sz val="10"/>
      <name val="Aptos Narrow"/>
      <family val="2"/>
      <scheme val="minor"/>
    </font>
    <font>
      <sz val="10"/>
      <color theme="6" tint="-0.249977111117893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8"/>
      <name val="Aptos Narrow"/>
      <family val="2"/>
      <scheme val="minor"/>
    </font>
    <font>
      <sz val="8"/>
      <color theme="0"/>
      <name val="Aptos Narrow"/>
      <family val="2"/>
      <scheme val="minor"/>
    </font>
    <font>
      <b/>
      <sz val="9"/>
      <name val="Aptos Narrow"/>
      <family val="2"/>
      <scheme val="minor"/>
    </font>
    <font>
      <b/>
      <sz val="14"/>
      <color theme="6" tint="-0.249977111117893"/>
      <name val="Aptos Narrow"/>
      <family val="2"/>
      <scheme val="minor"/>
    </font>
    <font>
      <b/>
      <sz val="10"/>
      <color theme="6" tint="-0.249977111117893"/>
      <name val="Aptos Narrow"/>
      <family val="2"/>
      <scheme val="minor"/>
    </font>
    <font>
      <b/>
      <i/>
      <sz val="14"/>
      <color theme="6" tint="-0.249977111117893"/>
      <name val="Aptos Narrow"/>
      <family val="2"/>
      <scheme val="minor"/>
    </font>
    <font>
      <b/>
      <i/>
      <sz val="10"/>
      <color theme="6" tint="-0.249977111117893"/>
      <name val="Aptos Narrow"/>
      <family val="2"/>
      <scheme val="minor"/>
    </font>
    <font>
      <b/>
      <sz val="9"/>
      <color indexed="19"/>
      <name val="Aptos Narrow"/>
      <family val="2"/>
      <scheme val="minor"/>
    </font>
    <font>
      <b/>
      <sz val="10"/>
      <color indexed="19"/>
      <name val="Aptos Narrow"/>
      <family val="2"/>
      <scheme val="minor"/>
    </font>
    <font>
      <sz val="10"/>
      <color theme="1" tint="0.14999847407452621"/>
      <name val="Aptos Narrow"/>
      <family val="2"/>
      <scheme val="minor"/>
    </font>
    <font>
      <sz val="12"/>
      <name val="Aptos Narrow"/>
      <family val="2"/>
      <scheme val="minor"/>
    </font>
    <font>
      <i/>
      <sz val="10"/>
      <name val="Aptos Narrow"/>
      <family val="2"/>
      <scheme val="minor"/>
    </font>
    <font>
      <i/>
      <sz val="10"/>
      <color theme="1" tint="0.14999847407452621"/>
      <name val="Aptos Narrow"/>
      <family val="2"/>
      <scheme val="minor"/>
    </font>
    <font>
      <sz val="11"/>
      <color theme="1" tint="0.14999847407452621"/>
      <name val="Aptos Narrow"/>
      <family val="2"/>
      <scheme val="minor"/>
    </font>
    <font>
      <i/>
      <sz val="11"/>
      <color theme="1" tint="0.14999847407452621"/>
      <name val="Aptos Narrow"/>
      <family val="2"/>
      <scheme val="minor"/>
    </font>
    <font>
      <sz val="10"/>
      <color theme="1" tint="0.249977111117893"/>
      <name val="Aptos Narrow"/>
      <family val="2"/>
      <scheme val="minor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double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3" applyFont="1"/>
    <xf numFmtId="0" fontId="6" fillId="0" borderId="0" xfId="3" applyFont="1" applyAlignment="1">
      <alignment vertical="center"/>
    </xf>
    <xf numFmtId="0" fontId="7" fillId="0" borderId="0" xfId="3" applyFont="1"/>
    <xf numFmtId="0" fontId="4" fillId="0" borderId="0" xfId="2" applyFont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3" fontId="5" fillId="0" borderId="0" xfId="3" applyNumberFormat="1" applyFont="1" applyAlignment="1">
      <alignment horizontal="right" vertical="center" indent="1"/>
    </xf>
    <xf numFmtId="3" fontId="7" fillId="0" borderId="0" xfId="3" applyNumberFormat="1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10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3" fontId="15" fillId="2" borderId="8" xfId="3" applyNumberFormat="1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3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17" fillId="0" borderId="15" xfId="2" applyFont="1" applyBorder="1" applyAlignment="1">
      <alignment horizontal="left" vertical="center" indent="1"/>
    </xf>
    <xf numFmtId="0" fontId="17" fillId="0" borderId="16" xfId="2" applyFont="1" applyBorder="1" applyAlignment="1">
      <alignment vertical="center" wrapText="1"/>
    </xf>
    <xf numFmtId="164" fontId="18" fillId="0" borderId="16" xfId="3" applyNumberFormat="1" applyFont="1" applyBorder="1" applyAlignment="1">
      <alignment horizontal="right" vertical="center" wrapText="1" indent="1"/>
    </xf>
    <xf numFmtId="164" fontId="18" fillId="0" borderId="17" xfId="3" applyNumberFormat="1" applyFont="1" applyBorder="1" applyAlignment="1">
      <alignment horizontal="right" vertical="center" wrapText="1" indent="1"/>
    </xf>
    <xf numFmtId="9" fontId="18" fillId="0" borderId="18" xfId="4" applyFont="1" applyFill="1" applyBorder="1" applyAlignment="1">
      <alignment horizontal="center" vertical="center" wrapText="1"/>
    </xf>
    <xf numFmtId="9" fontId="18" fillId="0" borderId="16" xfId="4" applyFont="1" applyFill="1" applyBorder="1" applyAlignment="1">
      <alignment horizontal="center" vertical="center" wrapText="1"/>
    </xf>
    <xf numFmtId="9" fontId="18" fillId="0" borderId="19" xfId="4" applyFont="1" applyFill="1" applyBorder="1" applyAlignment="1">
      <alignment horizontal="center" vertical="center" wrapText="1"/>
    </xf>
    <xf numFmtId="0" fontId="19" fillId="4" borderId="20" xfId="2" applyFont="1" applyFill="1" applyBorder="1" applyAlignment="1">
      <alignment horizontal="left" vertical="center" indent="1"/>
    </xf>
    <xf numFmtId="0" fontId="19" fillId="4" borderId="21" xfId="2" applyFont="1" applyFill="1" applyBorder="1" applyAlignment="1">
      <alignment horizontal="left" vertical="center" wrapText="1" indent="26"/>
    </xf>
    <xf numFmtId="164" fontId="20" fillId="4" borderId="22" xfId="3" applyNumberFormat="1" applyFont="1" applyFill="1" applyBorder="1" applyAlignment="1">
      <alignment horizontal="right" vertical="center" wrapText="1" indent="1"/>
    </xf>
    <xf numFmtId="164" fontId="20" fillId="4" borderId="23" xfId="3" applyNumberFormat="1" applyFont="1" applyFill="1" applyBorder="1" applyAlignment="1">
      <alignment horizontal="right" vertical="center" wrapText="1" indent="1"/>
    </xf>
    <xf numFmtId="9" fontId="20" fillId="4" borderId="24" xfId="4" applyFont="1" applyFill="1" applyBorder="1" applyAlignment="1">
      <alignment horizontal="center" vertical="center" wrapText="1"/>
    </xf>
    <xf numFmtId="9" fontId="20" fillId="4" borderId="22" xfId="4" applyFont="1" applyFill="1" applyBorder="1" applyAlignment="1">
      <alignment horizontal="center" vertical="center" wrapText="1"/>
    </xf>
    <xf numFmtId="9" fontId="20" fillId="4" borderId="25" xfId="4" applyFont="1" applyFill="1" applyBorder="1" applyAlignment="1">
      <alignment horizontal="center" vertical="center" wrapText="1"/>
    </xf>
    <xf numFmtId="0" fontId="19" fillId="5" borderId="26" xfId="2" applyFont="1" applyFill="1" applyBorder="1" applyAlignment="1">
      <alignment horizontal="left" vertical="center" indent="1"/>
    </xf>
    <xf numFmtId="0" fontId="19" fillId="5" borderId="27" xfId="2" applyFont="1" applyFill="1" applyBorder="1" applyAlignment="1">
      <alignment horizontal="left" vertical="center" wrapText="1" indent="26"/>
    </xf>
    <xf numFmtId="164" fontId="20" fillId="5" borderId="28" xfId="3" applyNumberFormat="1" applyFont="1" applyFill="1" applyBorder="1" applyAlignment="1">
      <alignment horizontal="right" vertical="center" wrapText="1" indent="1"/>
    </xf>
    <xf numFmtId="164" fontId="20" fillId="5" borderId="29" xfId="3" applyNumberFormat="1" applyFont="1" applyFill="1" applyBorder="1" applyAlignment="1">
      <alignment horizontal="right" vertical="center" wrapText="1" indent="1"/>
    </xf>
    <xf numFmtId="9" fontId="20" fillId="5" borderId="30" xfId="4" applyFont="1" applyFill="1" applyBorder="1" applyAlignment="1">
      <alignment horizontal="center" vertical="center" wrapText="1"/>
    </xf>
    <xf numFmtId="9" fontId="20" fillId="5" borderId="28" xfId="4" applyFont="1" applyFill="1" applyBorder="1" applyAlignment="1">
      <alignment horizontal="center" vertical="center" wrapText="1"/>
    </xf>
    <xf numFmtId="9" fontId="20" fillId="5" borderId="31" xfId="4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left" vertical="center" wrapText="1" indent="2"/>
    </xf>
    <xf numFmtId="164" fontId="22" fillId="0" borderId="0" xfId="3" applyNumberFormat="1" applyFont="1" applyAlignment="1">
      <alignment horizontal="right" vertical="center" wrapText="1" indent="1"/>
    </xf>
    <xf numFmtId="165" fontId="22" fillId="0" borderId="0" xfId="3" applyNumberFormat="1" applyFont="1" applyAlignment="1">
      <alignment horizontal="right" vertical="center" wrapText="1" indent="1"/>
    </xf>
    <xf numFmtId="164" fontId="22" fillId="0" borderId="0" xfId="3" applyNumberFormat="1" applyFont="1" applyAlignment="1">
      <alignment horizontal="right" vertical="center" wrapText="1"/>
    </xf>
    <xf numFmtId="9" fontId="22" fillId="0" borderId="0" xfId="4" applyFont="1" applyFill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9" fillId="6" borderId="32" xfId="3" applyFont="1" applyFill="1" applyBorder="1" applyAlignment="1">
      <alignment horizontal="center" vertical="center" wrapText="1"/>
    </xf>
    <xf numFmtId="0" fontId="9" fillId="6" borderId="33" xfId="3" applyFont="1" applyFill="1" applyBorder="1" applyAlignment="1">
      <alignment horizontal="left" vertical="center" wrapText="1"/>
    </xf>
    <xf numFmtId="166" fontId="23" fillId="6" borderId="34" xfId="3" applyNumberFormat="1" applyFont="1" applyFill="1" applyBorder="1" applyAlignment="1">
      <alignment horizontal="right" vertical="center" indent="1"/>
    </xf>
    <xf numFmtId="166" fontId="9" fillId="6" borderId="34" xfId="3" applyNumberFormat="1" applyFont="1" applyFill="1" applyBorder="1" applyAlignment="1">
      <alignment horizontal="right" vertical="center" indent="1"/>
    </xf>
    <xf numFmtId="9" fontId="9" fillId="6" borderId="35" xfId="4" applyFont="1" applyFill="1" applyBorder="1" applyAlignment="1">
      <alignment horizontal="center" vertical="center"/>
    </xf>
    <xf numFmtId="9" fontId="9" fillId="6" borderId="34" xfId="4" applyFont="1" applyFill="1" applyBorder="1" applyAlignment="1">
      <alignment horizontal="center" vertical="center"/>
    </xf>
    <xf numFmtId="0" fontId="9" fillId="0" borderId="32" xfId="3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166" fontId="23" fillId="0" borderId="34" xfId="3" applyNumberFormat="1" applyFont="1" applyBorder="1" applyAlignment="1">
      <alignment horizontal="right" vertical="center" indent="1"/>
    </xf>
    <xf numFmtId="9" fontId="9" fillId="0" borderId="35" xfId="4" applyFont="1" applyFill="1" applyBorder="1" applyAlignment="1">
      <alignment horizontal="center" vertical="center"/>
    </xf>
    <xf numFmtId="9" fontId="9" fillId="0" borderId="34" xfId="4" applyFont="1" applyFill="1" applyBorder="1" applyAlignment="1">
      <alignment horizontal="center" vertical="center"/>
    </xf>
    <xf numFmtId="165" fontId="24" fillId="0" borderId="0" xfId="3" applyNumberFormat="1" applyFont="1" applyAlignment="1">
      <alignment vertical="center"/>
    </xf>
    <xf numFmtId="166" fontId="9" fillId="6" borderId="34" xfId="4" applyNumberFormat="1" applyFont="1" applyFill="1" applyBorder="1" applyAlignment="1">
      <alignment horizontal="right" vertical="center" wrapText="1" indent="1"/>
    </xf>
    <xf numFmtId="9" fontId="9" fillId="6" borderId="35" xfId="4" applyFont="1" applyFill="1" applyBorder="1" applyAlignment="1">
      <alignment horizontal="center" vertical="center" wrapText="1"/>
    </xf>
    <xf numFmtId="0" fontId="25" fillId="4" borderId="32" xfId="3" applyFont="1" applyFill="1" applyBorder="1" applyAlignment="1">
      <alignment horizontal="center" vertical="center" wrapText="1"/>
    </xf>
    <xf numFmtId="0" fontId="25" fillId="4" borderId="21" xfId="2" applyFont="1" applyFill="1" applyBorder="1" applyAlignment="1">
      <alignment horizontal="left" vertical="center" wrapText="1" indent="35"/>
    </xf>
    <xf numFmtId="166" fontId="26" fillId="4" borderId="34" xfId="3" applyNumberFormat="1" applyFont="1" applyFill="1" applyBorder="1" applyAlignment="1">
      <alignment horizontal="right" vertical="center" indent="1"/>
    </xf>
    <xf numFmtId="9" fontId="25" fillId="4" borderId="35" xfId="4" applyFont="1" applyFill="1" applyBorder="1" applyAlignment="1">
      <alignment horizontal="center" vertical="center" wrapText="1"/>
    </xf>
    <xf numFmtId="9" fontId="25" fillId="4" borderId="34" xfId="4" applyFont="1" applyFill="1" applyBorder="1" applyAlignment="1">
      <alignment horizontal="center" vertical="center"/>
    </xf>
    <xf numFmtId="0" fontId="25" fillId="5" borderId="32" xfId="3" applyFont="1" applyFill="1" applyBorder="1" applyAlignment="1">
      <alignment horizontal="center" vertical="center" wrapText="1"/>
    </xf>
    <xf numFmtId="0" fontId="25" fillId="5" borderId="33" xfId="3" applyFont="1" applyFill="1" applyBorder="1" applyAlignment="1">
      <alignment horizontal="left" vertical="center" wrapText="1" indent="35"/>
    </xf>
    <xf numFmtId="166" fontId="26" fillId="5" borderId="34" xfId="3" applyNumberFormat="1" applyFont="1" applyFill="1" applyBorder="1" applyAlignment="1">
      <alignment horizontal="right" vertical="center" indent="1"/>
    </xf>
    <xf numFmtId="9" fontId="25" fillId="5" borderId="35" xfId="4" applyFont="1" applyFill="1" applyBorder="1" applyAlignment="1">
      <alignment horizontal="center" vertical="center" wrapText="1"/>
    </xf>
    <xf numFmtId="9" fontId="25" fillId="5" borderId="34" xfId="4" applyFont="1" applyFill="1" applyBorder="1" applyAlignment="1">
      <alignment horizontal="center" vertical="center"/>
    </xf>
    <xf numFmtId="166" fontId="9" fillId="0" borderId="34" xfId="3" applyNumberFormat="1" applyFont="1" applyBorder="1" applyAlignment="1">
      <alignment horizontal="right" vertical="center" indent="1"/>
    </xf>
    <xf numFmtId="9" fontId="9" fillId="0" borderId="35" xfId="4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6" fontId="9" fillId="0" borderId="34" xfId="4" applyNumberFormat="1" applyFont="1" applyFill="1" applyBorder="1" applyAlignment="1">
      <alignment horizontal="right" vertical="center" wrapText="1" indent="1"/>
    </xf>
    <xf numFmtId="0" fontId="9" fillId="4" borderId="32" xfId="3" applyFont="1" applyFill="1" applyBorder="1" applyAlignment="1">
      <alignment horizontal="center" vertical="center" wrapText="1"/>
    </xf>
    <xf numFmtId="0" fontId="23" fillId="0" borderId="32" xfId="3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9" fontId="23" fillId="0" borderId="35" xfId="4" applyFont="1" applyFill="1" applyBorder="1" applyAlignment="1">
      <alignment horizontal="center" vertical="center" wrapText="1"/>
    </xf>
    <xf numFmtId="9" fontId="23" fillId="0" borderId="34" xfId="4" applyFont="1" applyFill="1" applyBorder="1" applyAlignment="1">
      <alignment horizontal="center" vertical="center"/>
    </xf>
    <xf numFmtId="0" fontId="26" fillId="0" borderId="32" xfId="3" applyFont="1" applyBorder="1" applyAlignment="1">
      <alignment horizontal="center" vertical="center" wrapText="1"/>
    </xf>
    <xf numFmtId="0" fontId="28" fillId="7" borderId="33" xfId="0" applyFont="1" applyFill="1" applyBorder="1" applyAlignment="1">
      <alignment horizontal="left" vertical="center" wrapText="1" indent="4"/>
    </xf>
    <xf numFmtId="166" fontId="26" fillId="7" borderId="34" xfId="3" applyNumberFormat="1" applyFont="1" applyFill="1" applyBorder="1" applyAlignment="1">
      <alignment horizontal="right" vertical="center" indent="1"/>
    </xf>
    <xf numFmtId="166" fontId="26" fillId="7" borderId="34" xfId="4" applyNumberFormat="1" applyFont="1" applyFill="1" applyBorder="1" applyAlignment="1">
      <alignment horizontal="right" vertical="center" wrapText="1" indent="1"/>
    </xf>
    <xf numFmtId="9" fontId="26" fillId="0" borderId="35" xfId="4" applyFont="1" applyFill="1" applyBorder="1" applyAlignment="1">
      <alignment horizontal="center" vertical="center" wrapText="1"/>
    </xf>
    <xf numFmtId="9" fontId="26" fillId="0" borderId="34" xfId="4" applyFont="1" applyFill="1" applyBorder="1" applyAlignment="1">
      <alignment horizontal="center" vertical="center"/>
    </xf>
    <xf numFmtId="166" fontId="23" fillId="0" borderId="34" xfId="4" applyNumberFormat="1" applyFont="1" applyFill="1" applyBorder="1" applyAlignment="1">
      <alignment horizontal="right" vertical="center" wrapText="1" indent="1"/>
    </xf>
    <xf numFmtId="0" fontId="1" fillId="6" borderId="33" xfId="0" applyFont="1" applyFill="1" applyBorder="1" applyAlignment="1">
      <alignment vertical="center" wrapText="1"/>
    </xf>
    <xf numFmtId="9" fontId="9" fillId="6" borderId="35" xfId="3" applyNumberFormat="1" applyFont="1" applyFill="1" applyBorder="1" applyAlignment="1">
      <alignment horizontal="center" vertical="center"/>
    </xf>
    <xf numFmtId="9" fontId="9" fillId="6" borderId="34" xfId="3" applyNumberFormat="1" applyFont="1" applyFill="1" applyBorder="1" applyAlignment="1">
      <alignment horizontal="center" vertical="center"/>
    </xf>
    <xf numFmtId="0" fontId="0" fillId="6" borderId="33" xfId="0" applyFill="1" applyBorder="1" applyAlignment="1">
      <alignment vertical="center" wrapText="1"/>
    </xf>
    <xf numFmtId="0" fontId="16" fillId="0" borderId="0" xfId="3" applyFont="1" applyAlignment="1">
      <alignment horizontal="left" vertical="center" wrapText="1" indent="1"/>
    </xf>
    <xf numFmtId="3" fontId="16" fillId="0" borderId="0" xfId="3" applyNumberFormat="1" applyFont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9" fontId="16" fillId="0" borderId="0" xfId="4" applyFont="1" applyFill="1" applyBorder="1" applyAlignment="1">
      <alignment vertical="center"/>
    </xf>
    <xf numFmtId="0" fontId="29" fillId="0" borderId="0" xfId="2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14" fillId="0" borderId="0" xfId="2" applyFont="1" applyAlignment="1">
      <alignment vertical="center"/>
    </xf>
    <xf numFmtId="9" fontId="14" fillId="0" borderId="0" xfId="4" applyFont="1" applyFill="1" applyBorder="1" applyAlignment="1">
      <alignment vertical="center"/>
    </xf>
    <xf numFmtId="0" fontId="5" fillId="0" borderId="0" xfId="3" applyFont="1" applyAlignment="1">
      <alignment horizontal="left" vertical="center" wrapText="1"/>
    </xf>
    <xf numFmtId="3" fontId="14" fillId="0" borderId="0" xfId="2" applyNumberFormat="1" applyFont="1" applyAlignment="1">
      <alignment vertical="center"/>
    </xf>
    <xf numFmtId="9" fontId="5" fillId="0" borderId="0" xfId="4" applyFont="1" applyFill="1" applyAlignment="1">
      <alignment vertical="center"/>
    </xf>
    <xf numFmtId="9" fontId="5" fillId="0" borderId="0" xfId="4" applyFont="1" applyAlignment="1">
      <alignment vertical="center"/>
    </xf>
    <xf numFmtId="3" fontId="13" fillId="3" borderId="7" xfId="3" applyNumberFormat="1" applyFont="1" applyFill="1" applyBorder="1" applyAlignment="1">
      <alignment horizontal="center" vertical="center" wrapText="1"/>
    </xf>
    <xf numFmtId="3" fontId="13" fillId="3" borderId="9" xfId="3" applyNumberFormat="1" applyFont="1" applyFill="1" applyBorder="1" applyAlignment="1">
      <alignment horizontal="center" vertical="center" wrapText="1"/>
    </xf>
    <xf numFmtId="9" fontId="30" fillId="0" borderId="0" xfId="4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3" fontId="2" fillId="3" borderId="9" xfId="2" applyNumberFormat="1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9" fontId="2" fillId="3" borderId="7" xfId="4" applyFont="1" applyFill="1" applyBorder="1" applyAlignment="1">
      <alignment horizontal="center" vertical="center" wrapText="1"/>
    </xf>
    <xf numFmtId="9" fontId="2" fillId="3" borderId="9" xfId="4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3" fontId="13" fillId="3" borderId="7" xfId="2" applyNumberFormat="1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3" fontId="13" fillId="3" borderId="9" xfId="2" applyNumberFormat="1" applyFont="1" applyFill="1" applyBorder="1" applyAlignment="1">
      <alignment horizontal="center" vertical="center" wrapText="1"/>
    </xf>
    <xf numFmtId="3" fontId="2" fillId="3" borderId="8" xfId="2" applyNumberFormat="1" applyFont="1" applyFill="1" applyBorder="1" applyAlignment="1">
      <alignment horizontal="center" vertical="center" wrapText="1"/>
    </xf>
    <xf numFmtId="3" fontId="2" fillId="3" borderId="11" xfId="2" applyNumberFormat="1" applyFont="1" applyFill="1" applyBorder="1" applyAlignment="1">
      <alignment horizontal="center" vertical="center" wrapText="1"/>
    </xf>
    <xf numFmtId="3" fontId="2" fillId="3" borderId="2" xfId="2" applyNumberFormat="1" applyFont="1" applyFill="1" applyBorder="1" applyAlignment="1">
      <alignment horizontal="center" vertical="center" wrapText="1"/>
    </xf>
    <xf numFmtId="3" fontId="2" fillId="3" borderId="7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3" fontId="12" fillId="2" borderId="3" xfId="2" applyNumberFormat="1" applyFont="1" applyFill="1" applyBorder="1" applyAlignment="1">
      <alignment horizontal="center" vertical="center" wrapText="1"/>
    </xf>
    <xf numFmtId="3" fontId="12" fillId="2" borderId="4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9" fontId="12" fillId="2" borderId="5" xfId="4" applyFont="1" applyFill="1" applyBorder="1" applyAlignment="1">
      <alignment horizontal="center" vertical="center" wrapText="1"/>
    </xf>
    <xf numFmtId="9" fontId="12" fillId="2" borderId="2" xfId="4" applyFont="1" applyFill="1" applyBorder="1" applyAlignment="1">
      <alignment horizontal="center" vertical="center" wrapText="1"/>
    </xf>
    <xf numFmtId="9" fontId="12" fillId="2" borderId="3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F3793B4D-AA83-4130-B1EF-E63C1383345D}"/>
    <cellStyle name="Normal_Sheet1" xfId="2" xr:uid="{36D7EEDF-D429-46BF-AB71-D103494AAE30}"/>
    <cellStyle name="Percentagem 2" xfId="4" xr:uid="{16AD6157-E0F6-466C-B38B-7259F8B35AC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79375</xdr:rowOff>
    </xdr:from>
    <xdr:to>
      <xdr:col>2</xdr:col>
      <xdr:colOff>2173287</xdr:colOff>
      <xdr:row>2</xdr:row>
      <xdr:rowOff>49213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5DF187F8-9BDD-4D5D-8C86-2ED040134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79375"/>
          <a:ext cx="2703512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5610-BCD4-4F81-AD35-18836329D1B8}">
  <dimension ref="A1:EA103"/>
  <sheetViews>
    <sheetView showGridLines="0" showZeros="0" tabSelected="1" zoomScale="60" zoomScaleNormal="60" zoomScaleSheetLayoutView="30" workbookViewId="0">
      <selection activeCell="E7" sqref="E7:E8"/>
    </sheetView>
  </sheetViews>
  <sheetFormatPr defaultColWidth="11.1796875" defaultRowHeight="12"/>
  <cols>
    <col min="1" max="1" width="0.81640625" style="47" customWidth="1"/>
    <col min="2" max="2" width="8.7265625" style="11" customWidth="1"/>
    <col min="3" max="3" width="90.7265625" style="19" customWidth="1"/>
    <col min="4" max="4" width="16.26953125" style="47" customWidth="1"/>
    <col min="5" max="5" width="16" style="97" customWidth="1"/>
    <col min="6" max="6" width="13.7265625" style="97" customWidth="1"/>
    <col min="7" max="8" width="14.7265625" style="97" customWidth="1"/>
    <col min="9" max="9" width="13.7265625" style="97" customWidth="1"/>
    <col min="10" max="11" width="14.7265625" style="97" customWidth="1"/>
    <col min="12" max="12" width="14.81640625" style="47" customWidth="1"/>
    <col min="13" max="13" width="15.81640625" style="47" customWidth="1"/>
    <col min="14" max="15" width="9.7265625" style="47" customWidth="1"/>
    <col min="16" max="17" width="9.7265625" style="103" customWidth="1"/>
    <col min="18" max="16384" width="11.1796875" style="47"/>
  </cols>
  <sheetData>
    <row r="1" spans="1:17" s="1" customFormat="1" ht="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1" customFormat="1" ht="25" customHeight="1">
      <c r="A2" s="2"/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3" customFormat="1" ht="15" customHeight="1">
      <c r="B3" s="4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3" customFormat="1" ht="15" customHeight="1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5"/>
      <c r="P4" s="5"/>
      <c r="Q4" s="5"/>
    </row>
    <row r="5" spans="1:17" s="3" customFormat="1" ht="15" customHeight="1"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9"/>
      <c r="O5" s="9"/>
      <c r="P5" s="9"/>
      <c r="Q5" s="10" t="s">
        <v>173</v>
      </c>
    </row>
    <row r="6" spans="1:17" s="11" customFormat="1" ht="40" customHeight="1">
      <c r="B6" s="121" t="s">
        <v>2</v>
      </c>
      <c r="C6" s="122"/>
      <c r="D6" s="127" t="s">
        <v>3</v>
      </c>
      <c r="E6" s="127"/>
      <c r="F6" s="128" t="s">
        <v>4</v>
      </c>
      <c r="G6" s="129"/>
      <c r="H6" s="130"/>
      <c r="I6" s="128" t="s">
        <v>5</v>
      </c>
      <c r="J6" s="129"/>
      <c r="K6" s="130"/>
      <c r="L6" s="127" t="s">
        <v>6</v>
      </c>
      <c r="M6" s="131"/>
      <c r="N6" s="132" t="s">
        <v>7</v>
      </c>
      <c r="O6" s="133"/>
      <c r="P6" s="133"/>
      <c r="Q6" s="134"/>
    </row>
    <row r="7" spans="1:17" s="11" customFormat="1" ht="45" customHeight="1">
      <c r="B7" s="123"/>
      <c r="C7" s="124"/>
      <c r="D7" s="107" t="s">
        <v>8</v>
      </c>
      <c r="E7" s="119" t="s">
        <v>9</v>
      </c>
      <c r="F7" s="116" t="s">
        <v>10</v>
      </c>
      <c r="G7" s="107" t="s">
        <v>8</v>
      </c>
      <c r="H7" s="119" t="s">
        <v>9</v>
      </c>
      <c r="I7" s="116" t="s">
        <v>10</v>
      </c>
      <c r="J7" s="107" t="s">
        <v>8</v>
      </c>
      <c r="K7" s="119" t="s">
        <v>9</v>
      </c>
      <c r="L7" s="107" t="s">
        <v>8</v>
      </c>
      <c r="M7" s="108" t="s">
        <v>9</v>
      </c>
      <c r="N7" s="109" t="s">
        <v>11</v>
      </c>
      <c r="O7" s="107"/>
      <c r="P7" s="110" t="s">
        <v>12</v>
      </c>
      <c r="Q7" s="111"/>
    </row>
    <row r="8" spans="1:17" s="11" customFormat="1" ht="20.149999999999999" customHeight="1">
      <c r="B8" s="123"/>
      <c r="C8" s="124"/>
      <c r="D8" s="107"/>
      <c r="E8" s="119"/>
      <c r="F8" s="117"/>
      <c r="G8" s="107"/>
      <c r="H8" s="119"/>
      <c r="I8" s="117"/>
      <c r="J8" s="107"/>
      <c r="K8" s="119"/>
      <c r="L8" s="107"/>
      <c r="M8" s="108"/>
      <c r="N8" s="112" t="s">
        <v>8</v>
      </c>
      <c r="O8" s="113" t="s">
        <v>9</v>
      </c>
      <c r="P8" s="114" t="s">
        <v>8</v>
      </c>
      <c r="Q8" s="115" t="s">
        <v>9</v>
      </c>
    </row>
    <row r="9" spans="1:17" s="11" customFormat="1" ht="20.149999999999999" customHeight="1">
      <c r="B9" s="123"/>
      <c r="C9" s="124"/>
      <c r="D9" s="104" t="s">
        <v>13</v>
      </c>
      <c r="E9" s="104"/>
      <c r="F9" s="118"/>
      <c r="G9" s="104" t="s">
        <v>13</v>
      </c>
      <c r="H9" s="104"/>
      <c r="I9" s="118"/>
      <c r="J9" s="104" t="s">
        <v>13</v>
      </c>
      <c r="K9" s="104"/>
      <c r="L9" s="104" t="s">
        <v>13</v>
      </c>
      <c r="M9" s="105"/>
      <c r="N9" s="112"/>
      <c r="O9" s="113"/>
      <c r="P9" s="114"/>
      <c r="Q9" s="115"/>
    </row>
    <row r="10" spans="1:17" s="12" customFormat="1" ht="20.149999999999999" customHeight="1">
      <c r="B10" s="125"/>
      <c r="C10" s="126"/>
      <c r="D10" s="13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3">
        <v>9</v>
      </c>
      <c r="M10" s="15">
        <v>10</v>
      </c>
      <c r="N10" s="16" t="s">
        <v>14</v>
      </c>
      <c r="O10" s="13" t="s">
        <v>15</v>
      </c>
      <c r="P10" s="13" t="s">
        <v>16</v>
      </c>
      <c r="Q10" s="15" t="s">
        <v>17</v>
      </c>
    </row>
    <row r="11" spans="1:17" s="11" customFormat="1" ht="5.15" customHeight="1" thickBot="1">
      <c r="B11" s="17"/>
      <c r="C11" s="17"/>
      <c r="E11" s="18"/>
      <c r="F11" s="18"/>
      <c r="G11" s="18"/>
      <c r="H11" s="18"/>
      <c r="I11" s="18"/>
      <c r="J11" s="18"/>
      <c r="K11" s="18"/>
    </row>
    <row r="12" spans="1:17" s="19" customFormat="1" ht="35.15" customHeight="1" thickTop="1">
      <c r="B12" s="20" t="s">
        <v>18</v>
      </c>
      <c r="C12" s="21"/>
      <c r="D12" s="22">
        <f>D16+D23+D45+D79+D90+D93+D94+D95</f>
        <v>5742628.5462387921</v>
      </c>
      <c r="E12" s="22">
        <f t="shared" ref="E12:M12" si="0">E16+E23+E45+E79+E90+E93+E94+E95</f>
        <v>4786287.0320000006</v>
      </c>
      <c r="F12" s="22">
        <f t="shared" si="0"/>
        <v>477528</v>
      </c>
      <c r="G12" s="22">
        <f t="shared" si="0"/>
        <v>6479596.5254403707</v>
      </c>
      <c r="H12" s="22">
        <f t="shared" si="0"/>
        <v>5354704.8833359554</v>
      </c>
      <c r="I12" s="22">
        <f t="shared" si="0"/>
        <v>477040</v>
      </c>
      <c r="J12" s="22">
        <f t="shared" si="0"/>
        <v>6627632.8660548367</v>
      </c>
      <c r="K12" s="22">
        <f t="shared" si="0"/>
        <v>5500664.7058159551</v>
      </c>
      <c r="L12" s="22">
        <f t="shared" si="0"/>
        <v>5074194.8395156395</v>
      </c>
      <c r="M12" s="23">
        <f t="shared" si="0"/>
        <v>4248714.2324600015</v>
      </c>
      <c r="N12" s="24">
        <f t="shared" ref="N12:O14" si="1">G12/D12</f>
        <v>1.1283328659110756</v>
      </c>
      <c r="O12" s="25">
        <f t="shared" si="1"/>
        <v>1.1187596664252781</v>
      </c>
      <c r="P12" s="25">
        <f t="shared" ref="P12:Q14" si="2">L12/D12</f>
        <v>0.88360143767944876</v>
      </c>
      <c r="Q12" s="26">
        <f t="shared" si="2"/>
        <v>0.88768479701574254</v>
      </c>
    </row>
    <row r="13" spans="1:17" s="19" customFormat="1" ht="35.15" customHeight="1">
      <c r="B13" s="27"/>
      <c r="C13" s="28" t="s">
        <v>19</v>
      </c>
      <c r="D13" s="29">
        <f>D12-D14</f>
        <v>5430439.3462387919</v>
      </c>
      <c r="E13" s="29">
        <f t="shared" ref="E13:K13" si="3">E12-E14</f>
        <v>4474097.8320000004</v>
      </c>
      <c r="F13" s="29">
        <f t="shared" si="3"/>
        <v>452105</v>
      </c>
      <c r="G13" s="29">
        <f t="shared" si="3"/>
        <v>6144969.5830803709</v>
      </c>
      <c r="H13" s="29">
        <f t="shared" si="3"/>
        <v>5020077.9409759557</v>
      </c>
      <c r="I13" s="29">
        <f t="shared" si="3"/>
        <v>451770</v>
      </c>
      <c r="J13" s="29">
        <f>J12-J14</f>
        <v>6296592.7539548371</v>
      </c>
      <c r="K13" s="29">
        <f t="shared" si="3"/>
        <v>5169624.5937159546</v>
      </c>
      <c r="L13" s="29">
        <f>L12-L14</f>
        <v>4857641.1802956397</v>
      </c>
      <c r="M13" s="30">
        <f>M12-M14</f>
        <v>4032160.5732400017</v>
      </c>
      <c r="N13" s="31">
        <f t="shared" si="1"/>
        <v>1.1315787160640094</v>
      </c>
      <c r="O13" s="32">
        <f t="shared" si="1"/>
        <v>1.1220313299970672</v>
      </c>
      <c r="P13" s="32">
        <f t="shared" si="2"/>
        <v>0.89452084271231547</v>
      </c>
      <c r="Q13" s="33">
        <f t="shared" si="2"/>
        <v>0.90122315708003975</v>
      </c>
    </row>
    <row r="14" spans="1:17" s="19" customFormat="1" ht="35.15" customHeight="1" thickBot="1">
      <c r="B14" s="34"/>
      <c r="C14" s="35" t="s">
        <v>20</v>
      </c>
      <c r="D14" s="36">
        <f>D25+D47</f>
        <v>312189.19999999995</v>
      </c>
      <c r="E14" s="36">
        <f t="shared" ref="E14:M14" si="4">E25+E47</f>
        <v>312189.19999999995</v>
      </c>
      <c r="F14" s="36">
        <f t="shared" si="4"/>
        <v>25423</v>
      </c>
      <c r="G14" s="36">
        <f t="shared" si="4"/>
        <v>334626.94235999999</v>
      </c>
      <c r="H14" s="36">
        <f t="shared" si="4"/>
        <v>334626.94235999999</v>
      </c>
      <c r="I14" s="36">
        <f t="shared" si="4"/>
        <v>25270</v>
      </c>
      <c r="J14" s="36">
        <f t="shared" si="4"/>
        <v>331040.11210000003</v>
      </c>
      <c r="K14" s="36">
        <f t="shared" si="4"/>
        <v>331040.11210000003</v>
      </c>
      <c r="L14" s="36">
        <f t="shared" si="4"/>
        <v>216553.65922000003</v>
      </c>
      <c r="M14" s="37">
        <f t="shared" si="4"/>
        <v>216553.65922000003</v>
      </c>
      <c r="N14" s="38">
        <f t="shared" si="1"/>
        <v>1.0718722568237466</v>
      </c>
      <c r="O14" s="39">
        <f t="shared" si="1"/>
        <v>1.0718722568237466</v>
      </c>
      <c r="P14" s="39">
        <f t="shared" si="2"/>
        <v>0.6936615975824918</v>
      </c>
      <c r="Q14" s="40">
        <f t="shared" si="2"/>
        <v>0.6936615975824918</v>
      </c>
    </row>
    <row r="15" spans="1:17" s="19" customFormat="1" ht="5.15" customHeight="1" thickTop="1">
      <c r="B15" s="41"/>
      <c r="C15" s="42"/>
      <c r="D15" s="43"/>
      <c r="E15" s="44"/>
      <c r="F15" s="43"/>
      <c r="G15" s="43"/>
      <c r="H15" s="43"/>
      <c r="I15" s="43"/>
      <c r="J15" s="43"/>
      <c r="K15" s="43"/>
      <c r="L15" s="43"/>
      <c r="M15" s="43"/>
      <c r="N15" s="45"/>
      <c r="O15" s="46"/>
      <c r="P15" s="46"/>
      <c r="Q15" s="46"/>
    </row>
    <row r="16" spans="1:17" ht="30" customHeight="1">
      <c r="B16" s="48" t="s">
        <v>21</v>
      </c>
      <c r="C16" s="49" t="s">
        <v>22</v>
      </c>
      <c r="D16" s="50">
        <f t="shared" ref="D16:M16" si="5">SUM(D17:D22)</f>
        <v>57268.020583170124</v>
      </c>
      <c r="E16" s="50">
        <f t="shared" si="5"/>
        <v>45412.554020000003</v>
      </c>
      <c r="F16" s="51">
        <f t="shared" si="5"/>
        <v>1957</v>
      </c>
      <c r="G16" s="50">
        <f t="shared" si="5"/>
        <v>67208.281920000009</v>
      </c>
      <c r="H16" s="51">
        <f t="shared" si="5"/>
        <v>53194.471225700014</v>
      </c>
      <c r="I16" s="51">
        <f t="shared" si="5"/>
        <v>1958</v>
      </c>
      <c r="J16" s="51">
        <f t="shared" si="5"/>
        <v>75933.853190000009</v>
      </c>
      <c r="K16" s="51">
        <f t="shared" si="5"/>
        <v>60458.133445699998</v>
      </c>
      <c r="L16" s="51">
        <f t="shared" si="5"/>
        <v>53835.332150000002</v>
      </c>
      <c r="M16" s="51">
        <f t="shared" si="5"/>
        <v>42920.851939999993</v>
      </c>
      <c r="N16" s="52">
        <f t="shared" ref="N16:O48" si="6">G16/D16</f>
        <v>1.1735743829733678</v>
      </c>
      <c r="O16" s="53">
        <f t="shared" si="6"/>
        <v>1.1713604833208191</v>
      </c>
      <c r="P16" s="53">
        <f t="shared" ref="P16:Q48" si="7">L16/D16</f>
        <v>0.94005924426556975</v>
      </c>
      <c r="Q16" s="53">
        <f t="shared" si="7"/>
        <v>0.94513186642392655</v>
      </c>
    </row>
    <row r="17" spans="1:131" ht="30" customHeight="1">
      <c r="B17" s="54" t="s">
        <v>23</v>
      </c>
      <c r="C17" s="55" t="s">
        <v>24</v>
      </c>
      <c r="D17" s="56">
        <v>29270.960752238432</v>
      </c>
      <c r="E17" s="56">
        <v>25277.246459999998</v>
      </c>
      <c r="F17" s="56">
        <v>1220</v>
      </c>
      <c r="G17" s="56">
        <v>34638.862340000014</v>
      </c>
      <c r="H17" s="56">
        <v>29631.093780000007</v>
      </c>
      <c r="I17" s="56">
        <v>1221</v>
      </c>
      <c r="J17" s="56">
        <v>38474.874090000012</v>
      </c>
      <c r="K17" s="56">
        <v>32620.000250000001</v>
      </c>
      <c r="L17" s="56">
        <v>30131.666520000002</v>
      </c>
      <c r="M17" s="56">
        <v>25948.132829999999</v>
      </c>
      <c r="N17" s="57">
        <f t="shared" si="6"/>
        <v>1.1833865869042608</v>
      </c>
      <c r="O17" s="58">
        <f t="shared" si="6"/>
        <v>1.1722437341776826</v>
      </c>
      <c r="P17" s="58">
        <f t="shared" si="7"/>
        <v>1.029404766555049</v>
      </c>
      <c r="Q17" s="58">
        <f t="shared" si="7"/>
        <v>1.0265411175644328</v>
      </c>
    </row>
    <row r="18" spans="1:131" ht="30" customHeight="1">
      <c r="B18" s="54" t="s">
        <v>25</v>
      </c>
      <c r="C18" s="55" t="s">
        <v>26</v>
      </c>
      <c r="D18" s="56">
        <v>1311.2118658039217</v>
      </c>
      <c r="E18" s="56">
        <v>1069.22804</v>
      </c>
      <c r="F18" s="56">
        <v>28</v>
      </c>
      <c r="G18" s="56">
        <v>2147.4785199999997</v>
      </c>
      <c r="H18" s="56">
        <v>1824.2552999999998</v>
      </c>
      <c r="I18" s="56">
        <v>28</v>
      </c>
      <c r="J18" s="56">
        <v>4289.4626500000004</v>
      </c>
      <c r="K18" s="56">
        <v>3661.6026499999998</v>
      </c>
      <c r="L18" s="56">
        <v>761.71102999999994</v>
      </c>
      <c r="M18" s="56">
        <v>655.45966999999985</v>
      </c>
      <c r="N18" s="57">
        <f t="shared" si="6"/>
        <v>1.6377814874969512</v>
      </c>
      <c r="O18" s="58">
        <f t="shared" si="6"/>
        <v>1.7061424053188876</v>
      </c>
      <c r="P18" s="58">
        <f t="shared" si="7"/>
        <v>0.58092139788026143</v>
      </c>
      <c r="Q18" s="58">
        <f t="shared" si="7"/>
        <v>0.61302139999994754</v>
      </c>
    </row>
    <row r="19" spans="1:131" s="59" customFormat="1" ht="30" customHeight="1">
      <c r="A19" s="47"/>
      <c r="B19" s="54" t="s">
        <v>27</v>
      </c>
      <c r="C19" s="55" t="s">
        <v>28</v>
      </c>
      <c r="D19" s="56">
        <v>10231.079374971845</v>
      </c>
      <c r="E19" s="56">
        <v>8359.9251299999996</v>
      </c>
      <c r="F19" s="56">
        <v>116</v>
      </c>
      <c r="G19" s="56">
        <v>11340.055549999999</v>
      </c>
      <c r="H19" s="56">
        <v>9313.6907300000003</v>
      </c>
      <c r="I19" s="56">
        <v>115</v>
      </c>
      <c r="J19" s="56">
        <v>12700.480869999999</v>
      </c>
      <c r="K19" s="56">
        <v>10533.11176</v>
      </c>
      <c r="L19" s="56">
        <v>7294.3910500000011</v>
      </c>
      <c r="M19" s="56">
        <v>6042.4753299999975</v>
      </c>
      <c r="N19" s="57">
        <f t="shared" si="6"/>
        <v>1.1083928815703481</v>
      </c>
      <c r="O19" s="58">
        <f t="shared" si="6"/>
        <v>1.1140878159993761</v>
      </c>
      <c r="P19" s="58">
        <f t="shared" si="7"/>
        <v>0.71296397795956645</v>
      </c>
      <c r="Q19" s="58">
        <f t="shared" si="7"/>
        <v>0.72279060350867019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</row>
    <row r="20" spans="1:131" s="59" customFormat="1" ht="30" customHeight="1">
      <c r="A20" s="47"/>
      <c r="B20" s="54" t="s">
        <v>29</v>
      </c>
      <c r="C20" s="55" t="s">
        <v>30</v>
      </c>
      <c r="D20" s="56">
        <v>9052.2254101559247</v>
      </c>
      <c r="E20" s="56">
        <v>4985.560480000001</v>
      </c>
      <c r="F20" s="56">
        <v>348</v>
      </c>
      <c r="G20" s="56">
        <v>11456.58568</v>
      </c>
      <c r="H20" s="56">
        <v>6529.7555900000007</v>
      </c>
      <c r="I20" s="56">
        <v>348</v>
      </c>
      <c r="J20" s="56">
        <v>11456.58568</v>
      </c>
      <c r="K20" s="56">
        <v>6543.0493699999997</v>
      </c>
      <c r="L20" s="56">
        <v>8179.0048899999992</v>
      </c>
      <c r="M20" s="56">
        <v>4502.0650599999999</v>
      </c>
      <c r="N20" s="57">
        <f t="shared" si="6"/>
        <v>1.2656098540306522</v>
      </c>
      <c r="O20" s="58">
        <f t="shared" si="6"/>
        <v>1.3097335026211534</v>
      </c>
      <c r="P20" s="58">
        <f t="shared" si="7"/>
        <v>0.90353526557389563</v>
      </c>
      <c r="Q20" s="58">
        <f t="shared" si="7"/>
        <v>0.90302084952342188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</row>
    <row r="21" spans="1:131" s="59" customFormat="1" ht="30" customHeight="1">
      <c r="A21" s="47"/>
      <c r="B21" s="54" t="s">
        <v>31</v>
      </c>
      <c r="C21" s="55" t="s">
        <v>32</v>
      </c>
      <c r="D21" s="56">
        <v>7387.3427100000008</v>
      </c>
      <c r="E21" s="56">
        <v>5708.6683100000009</v>
      </c>
      <c r="F21" s="56">
        <v>244</v>
      </c>
      <c r="G21" s="56">
        <v>7610.0993600000011</v>
      </c>
      <c r="H21" s="56">
        <v>5883.7502257000006</v>
      </c>
      <c r="I21" s="56">
        <v>245</v>
      </c>
      <c r="J21" s="56">
        <v>8986.3667399999995</v>
      </c>
      <c r="K21" s="56">
        <v>7080.1940956999979</v>
      </c>
      <c r="L21" s="56">
        <v>7453.3581900000017</v>
      </c>
      <c r="M21" s="56">
        <v>5760.793450000001</v>
      </c>
      <c r="N21" s="57">
        <f t="shared" si="6"/>
        <v>1.0301538264494567</v>
      </c>
      <c r="O21" s="58">
        <f t="shared" si="6"/>
        <v>1.0306694847541422</v>
      </c>
      <c r="P21" s="58">
        <f t="shared" si="7"/>
        <v>1.0089362958497428</v>
      </c>
      <c r="Q21" s="58">
        <f t="shared" si="7"/>
        <v>1.0091308755684214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</row>
    <row r="22" spans="1:131" s="59" customFormat="1" ht="30" customHeight="1">
      <c r="A22" s="47"/>
      <c r="B22" s="54" t="s">
        <v>33</v>
      </c>
      <c r="C22" s="55" t="s">
        <v>34</v>
      </c>
      <c r="D22" s="56">
        <v>15.200470000000003</v>
      </c>
      <c r="E22" s="56">
        <v>11.925600000000001</v>
      </c>
      <c r="F22" s="56">
        <v>1</v>
      </c>
      <c r="G22" s="56">
        <v>15.200469999999997</v>
      </c>
      <c r="H22" s="56">
        <v>11.925599999999999</v>
      </c>
      <c r="I22" s="56">
        <v>1</v>
      </c>
      <c r="J22" s="56">
        <v>26.083159999999999</v>
      </c>
      <c r="K22" s="56">
        <v>20.175319999999999</v>
      </c>
      <c r="L22" s="56">
        <v>15.200470000000001</v>
      </c>
      <c r="M22" s="56">
        <v>11.925600000000001</v>
      </c>
      <c r="N22" s="57">
        <f t="shared" si="6"/>
        <v>0.99999999999999967</v>
      </c>
      <c r="O22" s="58">
        <f t="shared" si="6"/>
        <v>0.99999999999999989</v>
      </c>
      <c r="P22" s="58">
        <f t="shared" si="7"/>
        <v>0.99999999999999989</v>
      </c>
      <c r="Q22" s="58">
        <f t="shared" si="7"/>
        <v>1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</row>
    <row r="23" spans="1:131" s="59" customFormat="1" ht="30" customHeight="1">
      <c r="A23" s="47"/>
      <c r="B23" s="48" t="s">
        <v>35</v>
      </c>
      <c r="C23" s="49" t="s">
        <v>36</v>
      </c>
      <c r="D23" s="50">
        <f t="shared" ref="D23:M23" si="8">SUM(D26:D44)</f>
        <v>1748591.9431899313</v>
      </c>
      <c r="E23" s="50">
        <f t="shared" si="8"/>
        <v>1468699.0089199999</v>
      </c>
      <c r="F23" s="51">
        <f t="shared" si="8"/>
        <v>62588</v>
      </c>
      <c r="G23" s="50">
        <f t="shared" si="8"/>
        <v>2415370.425479285</v>
      </c>
      <c r="H23" s="51">
        <f t="shared" si="8"/>
        <v>1965115.2484333848</v>
      </c>
      <c r="I23" s="51">
        <f t="shared" si="8"/>
        <v>62332</v>
      </c>
      <c r="J23" s="51">
        <f t="shared" si="8"/>
        <v>2482835.533609286</v>
      </c>
      <c r="K23" s="51">
        <f t="shared" si="8"/>
        <v>2047158.6931533841</v>
      </c>
      <c r="L23" s="60">
        <f t="shared" si="8"/>
        <v>1533048.7377900002</v>
      </c>
      <c r="M23" s="60">
        <f t="shared" si="8"/>
        <v>1282991.5266200001</v>
      </c>
      <c r="N23" s="61">
        <f t="shared" si="6"/>
        <v>1.3813230896357438</v>
      </c>
      <c r="O23" s="53">
        <f t="shared" si="6"/>
        <v>1.3379972591378146</v>
      </c>
      <c r="P23" s="53">
        <f t="shared" si="7"/>
        <v>0.87673327316908556</v>
      </c>
      <c r="Q23" s="53">
        <f t="shared" si="7"/>
        <v>0.87355647333311759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</row>
    <row r="24" spans="1:131" s="59" customFormat="1" ht="30" customHeight="1">
      <c r="A24" s="47"/>
      <c r="B24" s="62"/>
      <c r="C24" s="63" t="s">
        <v>19</v>
      </c>
      <c r="D24" s="64">
        <f>D23-D25</f>
        <v>1576887.8831899313</v>
      </c>
      <c r="E24" s="64">
        <f t="shared" ref="E24:M24" si="9">E23-E25</f>
        <v>1296994.9489199999</v>
      </c>
      <c r="F24" s="64">
        <f t="shared" si="9"/>
        <v>53913</v>
      </c>
      <c r="G24" s="64">
        <f t="shared" si="9"/>
        <v>2219976.593789285</v>
      </c>
      <c r="H24" s="64">
        <f t="shared" si="9"/>
        <v>1769721.4167433849</v>
      </c>
      <c r="I24" s="64">
        <f t="shared" si="9"/>
        <v>53810</v>
      </c>
      <c r="J24" s="64">
        <f t="shared" si="9"/>
        <v>2291028.5321792858</v>
      </c>
      <c r="K24" s="64">
        <f t="shared" si="9"/>
        <v>1855351.6917233842</v>
      </c>
      <c r="L24" s="64">
        <f t="shared" si="9"/>
        <v>1450961.3038900001</v>
      </c>
      <c r="M24" s="64">
        <f t="shared" si="9"/>
        <v>1200904.0927200001</v>
      </c>
      <c r="N24" s="65">
        <f t="shared" si="6"/>
        <v>1.4078214548129011</v>
      </c>
      <c r="O24" s="66">
        <f t="shared" si="6"/>
        <v>1.3644782643271061</v>
      </c>
      <c r="P24" s="66">
        <f t="shared" si="7"/>
        <v>0.92014233818247704</v>
      </c>
      <c r="Q24" s="66">
        <f t="shared" si="7"/>
        <v>0.92591269821057198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</row>
    <row r="25" spans="1:131" ht="30" customHeight="1">
      <c r="B25" s="67"/>
      <c r="C25" s="68" t="s">
        <v>37</v>
      </c>
      <c r="D25" s="69">
        <v>171704.05999999997</v>
      </c>
      <c r="E25" s="69">
        <v>171704.05999999997</v>
      </c>
      <c r="F25" s="69">
        <v>8675</v>
      </c>
      <c r="G25" s="69">
        <v>195393.83168999999</v>
      </c>
      <c r="H25" s="69">
        <v>195393.83168999999</v>
      </c>
      <c r="I25" s="69">
        <v>8522</v>
      </c>
      <c r="J25" s="69">
        <v>191807.00143000003</v>
      </c>
      <c r="K25" s="69">
        <v>191807.00143000003</v>
      </c>
      <c r="L25" s="69">
        <v>82087.433899999989</v>
      </c>
      <c r="M25" s="69">
        <v>82087.433899999989</v>
      </c>
      <c r="N25" s="70">
        <f t="shared" si="6"/>
        <v>1.1379686169913514</v>
      </c>
      <c r="O25" s="71">
        <f t="shared" si="6"/>
        <v>1.1379686169913514</v>
      </c>
      <c r="P25" s="71">
        <f t="shared" si="7"/>
        <v>0.47807508977947294</v>
      </c>
      <c r="Q25" s="71">
        <f t="shared" si="7"/>
        <v>0.47807508977947294</v>
      </c>
    </row>
    <row r="26" spans="1:131" s="59" customFormat="1" ht="30" customHeight="1">
      <c r="A26" s="47"/>
      <c r="B26" s="54" t="s">
        <v>38</v>
      </c>
      <c r="C26" s="55" t="s">
        <v>39</v>
      </c>
      <c r="D26" s="56">
        <v>134527.43497603922</v>
      </c>
      <c r="E26" s="56">
        <v>118874.66365</v>
      </c>
      <c r="F26" s="56">
        <v>5244</v>
      </c>
      <c r="G26" s="56">
        <v>130974.06925999999</v>
      </c>
      <c r="H26" s="56">
        <v>115621.80798999997</v>
      </c>
      <c r="I26" s="56">
        <v>5198</v>
      </c>
      <c r="J26" s="56">
        <v>132145.50334</v>
      </c>
      <c r="K26" s="56">
        <v>115019.89686000001</v>
      </c>
      <c r="L26" s="72">
        <v>119582.74495000002</v>
      </c>
      <c r="M26" s="72">
        <v>105790.76216</v>
      </c>
      <c r="N26" s="73">
        <f t="shared" si="6"/>
        <v>0.97358631184284361</v>
      </c>
      <c r="O26" s="58">
        <f t="shared" si="6"/>
        <v>0.97263625771781492</v>
      </c>
      <c r="P26" s="58">
        <f t="shared" si="7"/>
        <v>0.88890972292230941</v>
      </c>
      <c r="Q26" s="58">
        <f t="shared" si="7"/>
        <v>0.88993532273182585</v>
      </c>
      <c r="R26" s="47"/>
      <c r="S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</row>
    <row r="27" spans="1:131" s="59" customFormat="1" ht="30" customHeight="1">
      <c r="A27" s="47"/>
      <c r="B27" s="54" t="s">
        <v>40</v>
      </c>
      <c r="C27" s="74" t="s">
        <v>41</v>
      </c>
      <c r="D27" s="56">
        <v>123531.78323776553</v>
      </c>
      <c r="E27" s="56">
        <v>100713.17454999998</v>
      </c>
      <c r="F27" s="56">
        <v>1862</v>
      </c>
      <c r="G27" s="56">
        <v>155343.13960000002</v>
      </c>
      <c r="H27" s="56">
        <v>126522.57277999999</v>
      </c>
      <c r="I27" s="56">
        <v>1831</v>
      </c>
      <c r="J27" s="56">
        <v>153531.07790999999</v>
      </c>
      <c r="K27" s="56">
        <v>124629.62192999998</v>
      </c>
      <c r="L27" s="72">
        <v>62468.037509999995</v>
      </c>
      <c r="M27" s="72">
        <v>49088.587180000002</v>
      </c>
      <c r="N27" s="73">
        <f t="shared" si="6"/>
        <v>1.25751556019398</v>
      </c>
      <c r="O27" s="58">
        <f t="shared" si="6"/>
        <v>1.2562663558697249</v>
      </c>
      <c r="P27" s="58">
        <f t="shared" si="7"/>
        <v>0.50568392904816883</v>
      </c>
      <c r="Q27" s="58">
        <f t="shared" si="7"/>
        <v>0.48740978922901018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</row>
    <row r="28" spans="1:131" s="59" customFormat="1" ht="30" customHeight="1">
      <c r="A28" s="47"/>
      <c r="B28" s="54" t="s">
        <v>42</v>
      </c>
      <c r="C28" s="74" t="s">
        <v>43</v>
      </c>
      <c r="D28" s="56">
        <v>7461.3904624575143</v>
      </c>
      <c r="E28" s="56">
        <v>6900</v>
      </c>
      <c r="F28" s="56">
        <v>0</v>
      </c>
      <c r="G28" s="56">
        <v>7461.3904624575143</v>
      </c>
      <c r="H28" s="56">
        <v>6900</v>
      </c>
      <c r="I28" s="56">
        <v>0</v>
      </c>
      <c r="J28" s="56">
        <v>7461.3904624575143</v>
      </c>
      <c r="K28" s="56">
        <v>6900</v>
      </c>
      <c r="L28" s="72">
        <v>5595.7112200000001</v>
      </c>
      <c r="M28" s="72">
        <v>5165.7641599999988</v>
      </c>
      <c r="N28" s="73">
        <f t="shared" si="6"/>
        <v>1</v>
      </c>
      <c r="O28" s="58">
        <f t="shared" si="6"/>
        <v>1</v>
      </c>
      <c r="P28" s="58">
        <f t="shared" si="7"/>
        <v>0.74995555428377536</v>
      </c>
      <c r="Q28" s="58">
        <f t="shared" si="7"/>
        <v>0.74866147246376791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</row>
    <row r="29" spans="1:131" s="59" customFormat="1" ht="30" customHeight="1">
      <c r="A29" s="47"/>
      <c r="B29" s="54" t="s">
        <v>44</v>
      </c>
      <c r="C29" s="55" t="s">
        <v>45</v>
      </c>
      <c r="D29" s="56">
        <v>736388.83653081383</v>
      </c>
      <c r="E29" s="56">
        <v>613304.60073000006</v>
      </c>
      <c r="F29" s="56">
        <v>12526</v>
      </c>
      <c r="G29" s="56">
        <v>900564.40198999946</v>
      </c>
      <c r="H29" s="56">
        <v>709273.67117530061</v>
      </c>
      <c r="I29" s="56">
        <v>12465</v>
      </c>
      <c r="J29" s="56">
        <v>939945.57081999979</v>
      </c>
      <c r="K29" s="56">
        <v>769694.35417530022</v>
      </c>
      <c r="L29" s="75">
        <v>656719.7707100003</v>
      </c>
      <c r="M29" s="75">
        <v>546908.68008000031</v>
      </c>
      <c r="N29" s="73">
        <f t="shared" si="6"/>
        <v>1.2229468418242593</v>
      </c>
      <c r="O29" s="58">
        <f t="shared" si="6"/>
        <v>1.1564786410065588</v>
      </c>
      <c r="P29" s="58">
        <f t="shared" si="7"/>
        <v>0.89181114396554295</v>
      </c>
      <c r="Q29" s="58">
        <f t="shared" si="7"/>
        <v>0.89174070996537369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</row>
    <row r="30" spans="1:131" s="59" customFormat="1" ht="30" customHeight="1">
      <c r="A30" s="47"/>
      <c r="B30" s="54" t="s">
        <v>46</v>
      </c>
      <c r="C30" s="55" t="s">
        <v>47</v>
      </c>
      <c r="D30" s="56">
        <v>129029.89193000001</v>
      </c>
      <c r="E30" s="56">
        <v>123886.49428</v>
      </c>
      <c r="F30" s="56">
        <v>12132</v>
      </c>
      <c r="G30" s="56">
        <v>156654.62797999996</v>
      </c>
      <c r="H30" s="56">
        <v>149274.81251709993</v>
      </c>
      <c r="I30" s="56">
        <v>12031</v>
      </c>
      <c r="J30" s="56">
        <v>157945.13597999999</v>
      </c>
      <c r="K30" s="56">
        <v>151863.08740709996</v>
      </c>
      <c r="L30" s="75">
        <v>95296.375</v>
      </c>
      <c r="M30" s="75">
        <v>90105.679489999995</v>
      </c>
      <c r="N30" s="73">
        <f t="shared" si="6"/>
        <v>1.2140956303752206</v>
      </c>
      <c r="O30" s="58">
        <f t="shared" si="6"/>
        <v>1.2049320903351979</v>
      </c>
      <c r="P30" s="58">
        <f t="shared" si="7"/>
        <v>0.73856044963363388</v>
      </c>
      <c r="Q30" s="58">
        <f t="shared" si="7"/>
        <v>0.72732447563129154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</row>
    <row r="31" spans="1:131" s="59" customFormat="1" ht="30" customHeight="1">
      <c r="A31" s="47"/>
      <c r="B31" s="54" t="s">
        <v>48</v>
      </c>
      <c r="C31" s="74" t="s">
        <v>49</v>
      </c>
      <c r="D31" s="56">
        <v>5433.5381833579386</v>
      </c>
      <c r="E31" s="56">
        <v>5000</v>
      </c>
      <c r="F31" s="56">
        <v>0</v>
      </c>
      <c r="G31" s="56">
        <v>5433.5381833579386</v>
      </c>
      <c r="H31" s="56">
        <v>5000</v>
      </c>
      <c r="I31" s="56">
        <v>0</v>
      </c>
      <c r="J31" s="56">
        <v>5433.5381833579386</v>
      </c>
      <c r="K31" s="56">
        <v>5000</v>
      </c>
      <c r="L31" s="75">
        <v>4075.4717700000001</v>
      </c>
      <c r="M31" s="75">
        <v>3762.3324800000005</v>
      </c>
      <c r="N31" s="73">
        <f t="shared" si="6"/>
        <v>1</v>
      </c>
      <c r="O31" s="58">
        <f t="shared" si="6"/>
        <v>1</v>
      </c>
      <c r="P31" s="58">
        <f t="shared" si="7"/>
        <v>0.75005854978299791</v>
      </c>
      <c r="Q31" s="58">
        <f t="shared" si="7"/>
        <v>0.75246649600000015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</row>
    <row r="32" spans="1:131" s="59" customFormat="1" ht="30" customHeight="1">
      <c r="A32" s="47"/>
      <c r="B32" s="54" t="s">
        <v>50</v>
      </c>
      <c r="C32" s="74" t="s">
        <v>51</v>
      </c>
      <c r="D32" s="56">
        <v>181265.16123522795</v>
      </c>
      <c r="E32" s="56">
        <v>151867.97683999996</v>
      </c>
      <c r="F32" s="56">
        <v>906</v>
      </c>
      <c r="G32" s="56">
        <v>221890.2375800001</v>
      </c>
      <c r="H32" s="56">
        <v>183505.94669999994</v>
      </c>
      <c r="I32" s="56">
        <v>902</v>
      </c>
      <c r="J32" s="56">
        <v>229709.14267</v>
      </c>
      <c r="K32" s="56">
        <v>189618.04257000005</v>
      </c>
      <c r="L32" s="75">
        <v>177847.79800000001</v>
      </c>
      <c r="M32" s="75">
        <v>149233.67905000001</v>
      </c>
      <c r="N32" s="73">
        <f t="shared" si="6"/>
        <v>1.2241196050467358</v>
      </c>
      <c r="O32" s="58">
        <f t="shared" si="6"/>
        <v>1.2083254845314235</v>
      </c>
      <c r="P32" s="58">
        <f t="shared" si="7"/>
        <v>0.9811471591565617</v>
      </c>
      <c r="Q32" s="58">
        <f t="shared" si="7"/>
        <v>0.9826540272359372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</row>
    <row r="33" spans="1:131" s="59" customFormat="1" ht="30" customHeight="1">
      <c r="A33" s="47"/>
      <c r="B33" s="54" t="s">
        <v>52</v>
      </c>
      <c r="C33" s="74" t="s">
        <v>53</v>
      </c>
      <c r="D33" s="56">
        <v>17424.319155096317</v>
      </c>
      <c r="E33" s="56">
        <v>16515.500029999999</v>
      </c>
      <c r="F33" s="56">
        <v>391</v>
      </c>
      <c r="G33" s="56">
        <v>21808.902699999999</v>
      </c>
      <c r="H33" s="56">
        <v>20873.685769999996</v>
      </c>
      <c r="I33" s="56">
        <v>390</v>
      </c>
      <c r="J33" s="56">
        <v>22296.237719999997</v>
      </c>
      <c r="K33" s="56">
        <v>21306.455869999998</v>
      </c>
      <c r="L33" s="75">
        <v>14077.413490000004</v>
      </c>
      <c r="M33" s="75">
        <v>13160.778060000001</v>
      </c>
      <c r="N33" s="73">
        <f t="shared" si="6"/>
        <v>1.2516358605392777</v>
      </c>
      <c r="O33" s="58">
        <f t="shared" si="6"/>
        <v>1.263884577038749</v>
      </c>
      <c r="P33" s="58">
        <f t="shared" si="7"/>
        <v>0.80791756422130279</v>
      </c>
      <c r="Q33" s="58">
        <f t="shared" si="7"/>
        <v>0.79687433236013272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</row>
    <row r="34" spans="1:131" s="59" customFormat="1" ht="30" customHeight="1">
      <c r="A34" s="47"/>
      <c r="B34" s="54" t="s">
        <v>54</v>
      </c>
      <c r="C34" s="74" t="s">
        <v>55</v>
      </c>
      <c r="D34" s="56">
        <v>7178.5438523702405</v>
      </c>
      <c r="E34" s="56">
        <v>6625.1129099999989</v>
      </c>
      <c r="F34" s="56">
        <v>0</v>
      </c>
      <c r="G34" s="56">
        <v>7178.5438523702405</v>
      </c>
      <c r="H34" s="56">
        <v>6625.1129099999989</v>
      </c>
      <c r="I34" s="56">
        <v>0</v>
      </c>
      <c r="J34" s="56">
        <v>7178.5438523702405</v>
      </c>
      <c r="K34" s="56">
        <v>6625.1129099999989</v>
      </c>
      <c r="L34" s="75">
        <v>5378.9627599999985</v>
      </c>
      <c r="M34" s="75">
        <v>4965.6695900000013</v>
      </c>
      <c r="N34" s="73">
        <f t="shared" si="6"/>
        <v>1</v>
      </c>
      <c r="O34" s="58">
        <f t="shared" si="6"/>
        <v>1</v>
      </c>
      <c r="P34" s="58">
        <f t="shared" si="7"/>
        <v>0.74931112362348407</v>
      </c>
      <c r="Q34" s="58">
        <f t="shared" si="7"/>
        <v>0.74952225833083985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</row>
    <row r="35" spans="1:131" s="59" customFormat="1" ht="30" customHeight="1">
      <c r="A35" s="47"/>
      <c r="B35" s="54" t="s">
        <v>56</v>
      </c>
      <c r="C35" s="55" t="s">
        <v>57</v>
      </c>
      <c r="D35" s="56">
        <v>82366.706700632916</v>
      </c>
      <c r="E35" s="56">
        <v>65059.265539999993</v>
      </c>
      <c r="F35" s="56">
        <v>25</v>
      </c>
      <c r="G35" s="56">
        <v>330658.06657000002</v>
      </c>
      <c r="H35" s="56">
        <v>260679.10091399998</v>
      </c>
      <c r="I35" s="56">
        <v>25</v>
      </c>
      <c r="J35" s="56">
        <v>331346.30706999998</v>
      </c>
      <c r="K35" s="56">
        <v>260807.41151399998</v>
      </c>
      <c r="L35" s="75">
        <v>83057.082439999998</v>
      </c>
      <c r="M35" s="75">
        <v>65604.662380000009</v>
      </c>
      <c r="N35" s="73">
        <f t="shared" si="6"/>
        <v>4.0144626368491094</v>
      </c>
      <c r="O35" s="58">
        <f t="shared" si="6"/>
        <v>4.0067944012329528</v>
      </c>
      <c r="P35" s="58">
        <f t="shared" si="7"/>
        <v>1.008381732947953</v>
      </c>
      <c r="Q35" s="58">
        <f t="shared" si="7"/>
        <v>1.0083830771139692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</row>
    <row r="36" spans="1:131" s="59" customFormat="1" ht="30" customHeight="1">
      <c r="A36" s="47"/>
      <c r="B36" s="54" t="s">
        <v>58</v>
      </c>
      <c r="C36" s="55" t="s">
        <v>59</v>
      </c>
      <c r="D36" s="56">
        <v>137255.00177012655</v>
      </c>
      <c r="E36" s="56">
        <v>109633.07819999999</v>
      </c>
      <c r="F36" s="56">
        <v>361</v>
      </c>
      <c r="G36" s="56">
        <v>277201.47570999997</v>
      </c>
      <c r="H36" s="56">
        <v>218967.02584000002</v>
      </c>
      <c r="I36" s="56">
        <v>360</v>
      </c>
      <c r="J36" s="56">
        <v>291130.57779999997</v>
      </c>
      <c r="K36" s="56">
        <v>229184.95212000003</v>
      </c>
      <c r="L36" s="75">
        <v>141366.11677000002</v>
      </c>
      <c r="M36" s="75">
        <v>112880.85906000003</v>
      </c>
      <c r="N36" s="73">
        <f t="shared" si="6"/>
        <v>2.0196092829772025</v>
      </c>
      <c r="O36" s="58">
        <f t="shared" si="6"/>
        <v>1.9972715300444792</v>
      </c>
      <c r="P36" s="58">
        <f t="shared" si="7"/>
        <v>1.0299523875039449</v>
      </c>
      <c r="Q36" s="58">
        <f t="shared" si="7"/>
        <v>1.0296240962428804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</row>
    <row r="37" spans="1:131" s="59" customFormat="1" ht="30" customHeight="1">
      <c r="A37" s="47"/>
      <c r="B37" s="54" t="s">
        <v>60</v>
      </c>
      <c r="C37" s="55" t="s">
        <v>61</v>
      </c>
      <c r="D37" s="56">
        <v>7258.187194344915</v>
      </c>
      <c r="E37" s="56">
        <v>6095.6314299999995</v>
      </c>
      <c r="F37" s="56">
        <v>19</v>
      </c>
      <c r="G37" s="56">
        <v>22247.759169999998</v>
      </c>
      <c r="H37" s="56">
        <v>17739.316460000002</v>
      </c>
      <c r="I37" s="56">
        <v>19</v>
      </c>
      <c r="J37" s="56">
        <v>22247.759169999998</v>
      </c>
      <c r="K37" s="56">
        <v>18573.370279999999</v>
      </c>
      <c r="L37" s="75">
        <v>7251.29774</v>
      </c>
      <c r="M37" s="75">
        <v>6090.7627700000003</v>
      </c>
      <c r="N37" s="73">
        <f t="shared" si="6"/>
        <v>3.0651950100341772</v>
      </c>
      <c r="O37" s="58">
        <f t="shared" si="6"/>
        <v>2.9101688092057105</v>
      </c>
      <c r="P37" s="58">
        <f t="shared" si="7"/>
        <v>0.99905080233391019</v>
      </c>
      <c r="Q37" s="58">
        <f t="shared" si="7"/>
        <v>0.99920128701088495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</row>
    <row r="38" spans="1:131" s="59" customFormat="1" ht="30" customHeight="1">
      <c r="A38" s="47"/>
      <c r="B38" s="54" t="s">
        <v>62</v>
      </c>
      <c r="C38" s="55" t="s">
        <v>63</v>
      </c>
      <c r="D38" s="56">
        <v>6066.012417620851</v>
      </c>
      <c r="E38" s="56">
        <v>4974.3496099999993</v>
      </c>
      <c r="F38" s="56">
        <v>22</v>
      </c>
      <c r="G38" s="56">
        <v>5907.8617800000002</v>
      </c>
      <c r="H38" s="56">
        <v>4962.8905799999993</v>
      </c>
      <c r="I38" s="56">
        <v>22</v>
      </c>
      <c r="J38" s="56">
        <v>6109.3008200000004</v>
      </c>
      <c r="K38" s="56">
        <v>5108.9069600000003</v>
      </c>
      <c r="L38" s="75">
        <v>4768.1423700000014</v>
      </c>
      <c r="M38" s="75">
        <v>4054.6221399999999</v>
      </c>
      <c r="N38" s="73">
        <f t="shared" si="6"/>
        <v>0.97392840193313035</v>
      </c>
      <c r="O38" s="58">
        <f t="shared" si="6"/>
        <v>0.99769637623037921</v>
      </c>
      <c r="P38" s="58">
        <f t="shared" si="7"/>
        <v>0.78604230287252086</v>
      </c>
      <c r="Q38" s="58">
        <f t="shared" si="7"/>
        <v>0.81510598528276756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</row>
    <row r="39" spans="1:131" s="59" customFormat="1" ht="30" customHeight="1">
      <c r="A39" s="47"/>
      <c r="B39" s="54" t="s">
        <v>64</v>
      </c>
      <c r="C39" s="55" t="s">
        <v>65</v>
      </c>
      <c r="D39" s="56">
        <v>40749.003703761831</v>
      </c>
      <c r="E39" s="56">
        <v>32947.374999999993</v>
      </c>
      <c r="F39" s="56">
        <v>296</v>
      </c>
      <c r="G39" s="56">
        <v>46232.684120000005</v>
      </c>
      <c r="H39" s="56">
        <v>37271.139284600002</v>
      </c>
      <c r="I39" s="56">
        <v>291</v>
      </c>
      <c r="J39" s="56">
        <v>46177.229249999997</v>
      </c>
      <c r="K39" s="56">
        <v>37259.9527046</v>
      </c>
      <c r="L39" s="75">
        <v>35976.57778</v>
      </c>
      <c r="M39" s="75">
        <v>29182.169080000007</v>
      </c>
      <c r="N39" s="73">
        <f t="shared" si="6"/>
        <v>1.1345721347226936</v>
      </c>
      <c r="O39" s="58">
        <f t="shared" si="6"/>
        <v>1.131232436107581</v>
      </c>
      <c r="P39" s="58">
        <f t="shared" si="7"/>
        <v>0.88288238999764168</v>
      </c>
      <c r="Q39" s="58">
        <f t="shared" si="7"/>
        <v>0.88572060991201917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</row>
    <row r="40" spans="1:131" s="59" customFormat="1" ht="30" customHeight="1">
      <c r="A40" s="47"/>
      <c r="B40" s="54" t="s">
        <v>66</v>
      </c>
      <c r="C40" s="55" t="s">
        <v>67</v>
      </c>
      <c r="D40" s="56">
        <v>3270.0266309019612</v>
      </c>
      <c r="E40" s="56">
        <v>2742.9499700000001</v>
      </c>
      <c r="F40" s="56">
        <v>9</v>
      </c>
      <c r="G40" s="56">
        <v>3337.4139599999999</v>
      </c>
      <c r="H40" s="56">
        <v>2796.8018700000002</v>
      </c>
      <c r="I40" s="56">
        <v>9</v>
      </c>
      <c r="J40" s="56">
        <v>3337.4139599999999</v>
      </c>
      <c r="K40" s="56">
        <v>2836.8018700000002</v>
      </c>
      <c r="L40" s="75">
        <v>2700</v>
      </c>
      <c r="M40" s="75">
        <v>2265</v>
      </c>
      <c r="N40" s="73">
        <f t="shared" si="6"/>
        <v>1.0206075780732866</v>
      </c>
      <c r="O40" s="58">
        <f t="shared" si="6"/>
        <v>1.019632840769604</v>
      </c>
      <c r="P40" s="58">
        <f t="shared" si="7"/>
        <v>0.82568134904004353</v>
      </c>
      <c r="Q40" s="58">
        <f t="shared" si="7"/>
        <v>0.82575330384170287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</row>
    <row r="41" spans="1:131" s="59" customFormat="1" ht="30" customHeight="1">
      <c r="A41" s="47"/>
      <c r="B41" s="54" t="s">
        <v>68</v>
      </c>
      <c r="C41" s="74" t="s">
        <v>69</v>
      </c>
      <c r="D41" s="56">
        <v>533.23345847464475</v>
      </c>
      <c r="E41" s="56">
        <v>448.69178000000005</v>
      </c>
      <c r="F41" s="56">
        <v>4</v>
      </c>
      <c r="G41" s="56">
        <v>532.9538</v>
      </c>
      <c r="H41" s="56">
        <v>448.45958999999999</v>
      </c>
      <c r="I41" s="56">
        <v>4</v>
      </c>
      <c r="J41" s="56">
        <v>581.23145999999997</v>
      </c>
      <c r="K41" s="56">
        <v>487.16860000000003</v>
      </c>
      <c r="L41" s="75">
        <v>407.15541000000002</v>
      </c>
      <c r="M41" s="75">
        <v>345.64789000000002</v>
      </c>
      <c r="N41" s="73">
        <f t="shared" si="6"/>
        <v>0.99947554214725243</v>
      </c>
      <c r="O41" s="58">
        <f t="shared" si="6"/>
        <v>0.99948251782103059</v>
      </c>
      <c r="P41" s="58">
        <f t="shared" si="7"/>
        <v>0.76355938197257789</v>
      </c>
      <c r="Q41" s="58">
        <f t="shared" si="7"/>
        <v>0.77034593769469095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</row>
    <row r="42" spans="1:131" s="59" customFormat="1" ht="30" customHeight="1">
      <c r="A42" s="47"/>
      <c r="B42" s="54" t="s">
        <v>70</v>
      </c>
      <c r="C42" s="55" t="s">
        <v>71</v>
      </c>
      <c r="D42" s="56">
        <v>85007.68730000002</v>
      </c>
      <c r="E42" s="56">
        <v>68977.767609999995</v>
      </c>
      <c r="F42" s="56">
        <v>25866</v>
      </c>
      <c r="G42" s="56">
        <v>85233.164161100009</v>
      </c>
      <c r="H42" s="56">
        <v>69132.107239384</v>
      </c>
      <c r="I42" s="56">
        <v>25866</v>
      </c>
      <c r="J42" s="56">
        <v>85233.164161100009</v>
      </c>
      <c r="K42" s="56">
        <v>69132.107239384</v>
      </c>
      <c r="L42" s="75">
        <v>85007.68730000002</v>
      </c>
      <c r="M42" s="75">
        <v>68977.767609999995</v>
      </c>
      <c r="N42" s="73">
        <f t="shared" si="6"/>
        <v>1.0026524290715528</v>
      </c>
      <c r="O42" s="58">
        <f t="shared" si="6"/>
        <v>1.0022375271733444</v>
      </c>
      <c r="P42" s="58">
        <f t="shared" si="7"/>
        <v>1</v>
      </c>
      <c r="Q42" s="58">
        <f t="shared" si="7"/>
        <v>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</row>
    <row r="43" spans="1:131" s="59" customFormat="1" ht="30" customHeight="1">
      <c r="A43" s="47"/>
      <c r="B43" s="54" t="s">
        <v>72</v>
      </c>
      <c r="C43" s="55" t="s">
        <v>73</v>
      </c>
      <c r="D43" s="56">
        <v>1079.7434593209534</v>
      </c>
      <c r="E43" s="56">
        <v>798.02526000000012</v>
      </c>
      <c r="F43" s="56">
        <v>44</v>
      </c>
      <c r="G43" s="56">
        <v>2173.3597300000001</v>
      </c>
      <c r="H43" s="56">
        <v>1652.7828500000001</v>
      </c>
      <c r="I43" s="56">
        <v>45</v>
      </c>
      <c r="J43" s="56">
        <v>2332.4921899999999</v>
      </c>
      <c r="K43" s="56">
        <v>1764.0047599999998</v>
      </c>
      <c r="L43" s="75">
        <v>1370.9201800000001</v>
      </c>
      <c r="M43" s="75">
        <v>1022.6640700000002</v>
      </c>
      <c r="N43" s="73">
        <f t="shared" si="6"/>
        <v>2.0128482476446932</v>
      </c>
      <c r="O43" s="58">
        <f t="shared" si="6"/>
        <v>2.0710908950425955</v>
      </c>
      <c r="P43" s="58">
        <f t="shared" si="7"/>
        <v>1.2696721319915811</v>
      </c>
      <c r="Q43" s="58">
        <f t="shared" si="7"/>
        <v>1.2814933577415832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</row>
    <row r="44" spans="1:131" s="59" customFormat="1" ht="30" customHeight="1">
      <c r="A44" s="47"/>
      <c r="B44" s="54" t="s">
        <v>74</v>
      </c>
      <c r="C44" s="55" t="s">
        <v>75</v>
      </c>
      <c r="D44" s="56">
        <v>42765.440991618292</v>
      </c>
      <c r="E44" s="56">
        <v>33334.351530000007</v>
      </c>
      <c r="F44" s="56">
        <v>2881</v>
      </c>
      <c r="G44" s="56">
        <v>34536.834870000013</v>
      </c>
      <c r="H44" s="56">
        <v>27868.013963000005</v>
      </c>
      <c r="I44" s="56">
        <v>2874</v>
      </c>
      <c r="J44" s="56">
        <v>38693.916790000003</v>
      </c>
      <c r="K44" s="56">
        <v>31347.445382999998</v>
      </c>
      <c r="L44" s="75">
        <v>30101.472389999999</v>
      </c>
      <c r="M44" s="75">
        <v>24385.439369999989</v>
      </c>
      <c r="N44" s="73">
        <f t="shared" si="6"/>
        <v>0.8075874834722031</v>
      </c>
      <c r="O44" s="58">
        <f t="shared" si="6"/>
        <v>0.836014882063014</v>
      </c>
      <c r="P44" s="58">
        <f t="shared" si="7"/>
        <v>0.7038737749927485</v>
      </c>
      <c r="Q44" s="58">
        <f t="shared" si="7"/>
        <v>0.73154083552679161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</row>
    <row r="45" spans="1:131" s="59" customFormat="1" ht="30" customHeight="1">
      <c r="A45" s="47"/>
      <c r="B45" s="48" t="s">
        <v>76</v>
      </c>
      <c r="C45" s="49" t="s">
        <v>77</v>
      </c>
      <c r="D45" s="50">
        <f t="shared" ref="D45:M45" si="10">SUM(D48:D78)</f>
        <v>3466835.622547586</v>
      </c>
      <c r="E45" s="50">
        <f t="shared" si="10"/>
        <v>2878934.7592499997</v>
      </c>
      <c r="F45" s="51">
        <f t="shared" si="10"/>
        <v>311131</v>
      </c>
      <c r="G45" s="50">
        <f t="shared" si="10"/>
        <v>3461723.4290355509</v>
      </c>
      <c r="H45" s="51">
        <f t="shared" si="10"/>
        <v>2889339.7232964369</v>
      </c>
      <c r="I45" s="51">
        <f t="shared" si="10"/>
        <v>310924</v>
      </c>
      <c r="J45" s="51">
        <f t="shared" si="10"/>
        <v>3475411.1484555509</v>
      </c>
      <c r="K45" s="51">
        <f t="shared" si="10"/>
        <v>2903190.3561264374</v>
      </c>
      <c r="L45" s="60">
        <f>SUM(L48:L78)</f>
        <v>3121929.0731499996</v>
      </c>
      <c r="M45" s="60">
        <f t="shared" si="10"/>
        <v>2615226.0124200005</v>
      </c>
      <c r="N45" s="61">
        <f t="shared" si="6"/>
        <v>0.99852540066255624</v>
      </c>
      <c r="O45" s="53">
        <f t="shared" si="6"/>
        <v>1.0036141715309825</v>
      </c>
      <c r="P45" s="53">
        <f t="shared" si="7"/>
        <v>0.90051257488114378</v>
      </c>
      <c r="Q45" s="53">
        <f t="shared" si="7"/>
        <v>0.90840058254786615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</row>
    <row r="46" spans="1:131" s="59" customFormat="1" ht="30" customHeight="1">
      <c r="A46" s="47"/>
      <c r="B46" s="76"/>
      <c r="C46" s="63" t="s">
        <v>19</v>
      </c>
      <c r="D46" s="64">
        <f>D45-D47</f>
        <v>3326350.4825475859</v>
      </c>
      <c r="E46" s="64">
        <f t="shared" ref="E46:M46" si="11">E45-E47</f>
        <v>2738449.6192499995</v>
      </c>
      <c r="F46" s="64">
        <f t="shared" si="11"/>
        <v>294383</v>
      </c>
      <c r="G46" s="64">
        <f t="shared" si="11"/>
        <v>3322490.3183655511</v>
      </c>
      <c r="H46" s="64">
        <f t="shared" si="11"/>
        <v>2750106.6126264371</v>
      </c>
      <c r="I46" s="64">
        <f t="shared" si="11"/>
        <v>294176</v>
      </c>
      <c r="J46" s="64">
        <f t="shared" si="11"/>
        <v>3336178.037785551</v>
      </c>
      <c r="K46" s="64">
        <f t="shared" si="11"/>
        <v>2763957.2454564376</v>
      </c>
      <c r="L46" s="64">
        <f t="shared" si="11"/>
        <v>2987462.8478299994</v>
      </c>
      <c r="M46" s="64">
        <f t="shared" si="11"/>
        <v>2480759.7871000003</v>
      </c>
      <c r="N46" s="65">
        <f t="shared" si="6"/>
        <v>0.99883951970717222</v>
      </c>
      <c r="O46" s="66">
        <f t="shared" si="6"/>
        <v>1.0042567857719544</v>
      </c>
      <c r="P46" s="66">
        <f t="shared" si="7"/>
        <v>0.8981202863331349</v>
      </c>
      <c r="Q46" s="66">
        <f t="shared" si="7"/>
        <v>0.90589937081969218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</row>
    <row r="47" spans="1:131" ht="30" customHeight="1">
      <c r="B47" s="67"/>
      <c r="C47" s="68" t="s">
        <v>37</v>
      </c>
      <c r="D47" s="69">
        <v>140485.13999999996</v>
      </c>
      <c r="E47" s="69">
        <v>140485.13999999996</v>
      </c>
      <c r="F47" s="69">
        <v>16748</v>
      </c>
      <c r="G47" s="69">
        <v>139233.11067000002</v>
      </c>
      <c r="H47" s="69">
        <v>139233.11067000002</v>
      </c>
      <c r="I47" s="69">
        <v>16748</v>
      </c>
      <c r="J47" s="69">
        <v>139233.11067000002</v>
      </c>
      <c r="K47" s="69">
        <v>139233.11067000002</v>
      </c>
      <c r="L47" s="69">
        <v>134466.22532000003</v>
      </c>
      <c r="M47" s="69">
        <v>134466.22532000003</v>
      </c>
      <c r="N47" s="70">
        <f t="shared" si="6"/>
        <v>0.991087816618897</v>
      </c>
      <c r="O47" s="71">
        <f t="shared" si="6"/>
        <v>0.991087816618897</v>
      </c>
      <c r="P47" s="71">
        <f t="shared" si="7"/>
        <v>0.95715621823062613</v>
      </c>
      <c r="Q47" s="71">
        <f t="shared" si="7"/>
        <v>0.95715621823062613</v>
      </c>
    </row>
    <row r="48" spans="1:131" s="59" customFormat="1" ht="30" customHeight="1">
      <c r="A48" s="47"/>
      <c r="B48" s="54" t="s">
        <v>78</v>
      </c>
      <c r="C48" s="74" t="s">
        <v>79</v>
      </c>
      <c r="D48" s="56">
        <v>154473.26798052792</v>
      </c>
      <c r="E48" s="56">
        <v>151374.13169000004</v>
      </c>
      <c r="F48" s="56">
        <v>9016</v>
      </c>
      <c r="G48" s="56">
        <v>152878.79164999997</v>
      </c>
      <c r="H48" s="56">
        <v>149779.65535999998</v>
      </c>
      <c r="I48" s="56">
        <v>9016</v>
      </c>
      <c r="J48" s="56">
        <v>152878.79164999997</v>
      </c>
      <c r="K48" s="56">
        <v>149779.65535999998</v>
      </c>
      <c r="L48" s="75">
        <v>152878.79164999997</v>
      </c>
      <c r="M48" s="75">
        <v>149779.65535999998</v>
      </c>
      <c r="N48" s="73">
        <f t="shared" si="6"/>
        <v>0.98967797890616949</v>
      </c>
      <c r="O48" s="58">
        <f t="shared" si="6"/>
        <v>0.98946665251057953</v>
      </c>
      <c r="P48" s="58">
        <f t="shared" si="7"/>
        <v>0.98967797890616949</v>
      </c>
      <c r="Q48" s="58">
        <f t="shared" si="7"/>
        <v>0.98946665251057953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</row>
    <row r="49" spans="1:131" s="59" customFormat="1" ht="30" customHeight="1">
      <c r="A49" s="47"/>
      <c r="B49" s="54" t="s">
        <v>80</v>
      </c>
      <c r="C49" s="55" t="s">
        <v>81</v>
      </c>
      <c r="D49" s="56">
        <v>184226.67886999997</v>
      </c>
      <c r="E49" s="56">
        <v>151417.86721999999</v>
      </c>
      <c r="F49" s="56">
        <v>4512</v>
      </c>
      <c r="G49" s="56">
        <v>184173.42581000002</v>
      </c>
      <c r="H49" s="56">
        <v>151375.49761000002</v>
      </c>
      <c r="I49" s="56">
        <v>4512</v>
      </c>
      <c r="J49" s="56">
        <v>184173.42581000002</v>
      </c>
      <c r="K49" s="56">
        <v>151375.49761000002</v>
      </c>
      <c r="L49" s="75">
        <v>184173.42581000002</v>
      </c>
      <c r="M49" s="75">
        <v>151375.49761000002</v>
      </c>
      <c r="N49" s="73">
        <f t="shared" ref="N49:O80" si="12">G49/D49</f>
        <v>0.99971093730654759</v>
      </c>
      <c r="O49" s="58">
        <f t="shared" si="12"/>
        <v>0.99972018090878001</v>
      </c>
      <c r="P49" s="58">
        <f t="shared" ref="P49:Q80" si="13">L49/D49</f>
        <v>0.99971093730654759</v>
      </c>
      <c r="Q49" s="58">
        <f t="shared" si="13"/>
        <v>0.99972018090878001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</row>
    <row r="50" spans="1:131" s="59" customFormat="1" ht="30" customHeight="1">
      <c r="A50" s="47"/>
      <c r="B50" s="54" t="s">
        <v>82</v>
      </c>
      <c r="C50" s="55" t="s">
        <v>83</v>
      </c>
      <c r="D50" s="56">
        <v>537335.03564000002</v>
      </c>
      <c r="E50" s="56">
        <v>446059.15944999992</v>
      </c>
      <c r="F50" s="56">
        <v>16811</v>
      </c>
      <c r="G50" s="56">
        <v>537315.00382999994</v>
      </c>
      <c r="H50" s="56">
        <v>446042.71115999995</v>
      </c>
      <c r="I50" s="56">
        <v>16811</v>
      </c>
      <c r="J50" s="56">
        <v>537315.00382999994</v>
      </c>
      <c r="K50" s="56">
        <v>446042.71115999995</v>
      </c>
      <c r="L50" s="75">
        <v>537315.00383000006</v>
      </c>
      <c r="M50" s="75">
        <v>446042.71115999995</v>
      </c>
      <c r="N50" s="73">
        <f t="shared" si="12"/>
        <v>0.99996272007468079</v>
      </c>
      <c r="O50" s="58">
        <f t="shared" si="12"/>
        <v>0.99996312531723319</v>
      </c>
      <c r="P50" s="58">
        <f t="shared" si="13"/>
        <v>0.99996272007468101</v>
      </c>
      <c r="Q50" s="58">
        <f t="shared" si="13"/>
        <v>0.99996312531723319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</row>
    <row r="51" spans="1:131" s="59" customFormat="1" ht="30" customHeight="1">
      <c r="A51" s="47"/>
      <c r="B51" s="54" t="s">
        <v>84</v>
      </c>
      <c r="C51" s="55" t="s">
        <v>85</v>
      </c>
      <c r="D51" s="56">
        <v>105134.43579750251</v>
      </c>
      <c r="E51" s="56">
        <v>87691.582099999985</v>
      </c>
      <c r="F51" s="56">
        <v>11686</v>
      </c>
      <c r="G51" s="56">
        <v>103529.49174</v>
      </c>
      <c r="H51" s="56">
        <v>86348.048280000003</v>
      </c>
      <c r="I51" s="56">
        <v>11686</v>
      </c>
      <c r="J51" s="56">
        <v>103529.49174</v>
      </c>
      <c r="K51" s="56">
        <v>86348.048280000003</v>
      </c>
      <c r="L51" s="75">
        <v>85817.044739999998</v>
      </c>
      <c r="M51" s="75">
        <v>71515.215150000004</v>
      </c>
      <c r="N51" s="73">
        <f t="shared" si="12"/>
        <v>0.98473436371890788</v>
      </c>
      <c r="O51" s="58">
        <f t="shared" si="12"/>
        <v>0.98467887352667594</v>
      </c>
      <c r="P51" s="58">
        <f t="shared" si="13"/>
        <v>0.81626009678970102</v>
      </c>
      <c r="Q51" s="58">
        <f t="shared" si="13"/>
        <v>0.81553113123728227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</row>
    <row r="52" spans="1:131" s="59" customFormat="1" ht="30" customHeight="1">
      <c r="A52" s="47"/>
      <c r="B52" s="54" t="s">
        <v>86</v>
      </c>
      <c r="C52" s="55" t="s">
        <v>87</v>
      </c>
      <c r="D52" s="56">
        <v>36990.462369999994</v>
      </c>
      <c r="E52" s="56">
        <v>30281.487029999997</v>
      </c>
      <c r="F52" s="56">
        <v>1648</v>
      </c>
      <c r="G52" s="56">
        <v>36990.462369999987</v>
      </c>
      <c r="H52" s="56">
        <v>30281.487029999993</v>
      </c>
      <c r="I52" s="56">
        <v>1648</v>
      </c>
      <c r="J52" s="56">
        <v>36990.462369999987</v>
      </c>
      <c r="K52" s="56">
        <v>30281.487029999993</v>
      </c>
      <c r="L52" s="75">
        <v>36990.462369999987</v>
      </c>
      <c r="M52" s="75">
        <v>30281.487029999993</v>
      </c>
      <c r="N52" s="73">
        <f t="shared" si="12"/>
        <v>0.99999999999999978</v>
      </c>
      <c r="O52" s="58">
        <f t="shared" si="12"/>
        <v>0.99999999999999989</v>
      </c>
      <c r="P52" s="58">
        <f t="shared" si="13"/>
        <v>0.99999999999999978</v>
      </c>
      <c r="Q52" s="58">
        <f t="shared" si="13"/>
        <v>0.99999999999999989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</row>
    <row r="53" spans="1:131" s="59" customFormat="1" ht="30" customHeight="1">
      <c r="A53" s="47"/>
      <c r="B53" s="54" t="s">
        <v>88</v>
      </c>
      <c r="C53" s="55" t="s">
        <v>89</v>
      </c>
      <c r="D53" s="56">
        <v>5471.6677199999995</v>
      </c>
      <c r="E53" s="56">
        <v>4556.2352199999987</v>
      </c>
      <c r="F53" s="56">
        <v>356</v>
      </c>
      <c r="G53" s="56">
        <v>5459.3871799999961</v>
      </c>
      <c r="H53" s="56">
        <v>4546.6011699999999</v>
      </c>
      <c r="I53" s="56">
        <v>356</v>
      </c>
      <c r="J53" s="56">
        <v>5459.3871799999961</v>
      </c>
      <c r="K53" s="56">
        <v>4546.6011699999999</v>
      </c>
      <c r="L53" s="75">
        <v>5459.3871799999952</v>
      </c>
      <c r="M53" s="75">
        <v>4546.6011699999981</v>
      </c>
      <c r="N53" s="73">
        <f t="shared" si="12"/>
        <v>0.99775561298155668</v>
      </c>
      <c r="O53" s="58">
        <f t="shared" si="12"/>
        <v>0.99788552400505814</v>
      </c>
      <c r="P53" s="58">
        <f t="shared" si="13"/>
        <v>0.99775561298155646</v>
      </c>
      <c r="Q53" s="58">
        <f t="shared" si="13"/>
        <v>0.9978855240050577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</row>
    <row r="54" spans="1:131" s="59" customFormat="1" ht="30" customHeight="1">
      <c r="A54" s="47"/>
      <c r="B54" s="54" t="s">
        <v>90</v>
      </c>
      <c r="C54" s="55" t="s">
        <v>91</v>
      </c>
      <c r="D54" s="56">
        <v>28409.068560000003</v>
      </c>
      <c r="E54" s="56">
        <v>23311.676780000002</v>
      </c>
      <c r="F54" s="56">
        <v>5252</v>
      </c>
      <c r="G54" s="56">
        <v>28403.748449999999</v>
      </c>
      <c r="H54" s="56">
        <v>23307.46024</v>
      </c>
      <c r="I54" s="56">
        <v>5252</v>
      </c>
      <c r="J54" s="56">
        <v>28403.748449999999</v>
      </c>
      <c r="K54" s="56">
        <v>23307.46024</v>
      </c>
      <c r="L54" s="75">
        <v>28403.748449999999</v>
      </c>
      <c r="M54" s="75">
        <v>23307.46024</v>
      </c>
      <c r="N54" s="73">
        <f t="shared" si="12"/>
        <v>0.99981273198067833</v>
      </c>
      <c r="O54" s="58">
        <f t="shared" si="12"/>
        <v>0.99981912326428535</v>
      </c>
      <c r="P54" s="58">
        <f t="shared" si="13"/>
        <v>0.99981273198067833</v>
      </c>
      <c r="Q54" s="58">
        <f t="shared" si="13"/>
        <v>0.99981912326428535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</row>
    <row r="55" spans="1:131" s="59" customFormat="1" ht="30" customHeight="1">
      <c r="A55" s="47"/>
      <c r="B55" s="54" t="s">
        <v>92</v>
      </c>
      <c r="C55" s="55" t="s">
        <v>93</v>
      </c>
      <c r="D55" s="56">
        <v>37819.096510000003</v>
      </c>
      <c r="E55" s="56">
        <v>30958.236670000002</v>
      </c>
      <c r="F55" s="56">
        <v>965</v>
      </c>
      <c r="G55" s="56">
        <v>37819.068889999995</v>
      </c>
      <c r="H55" s="56">
        <v>30958.213190000002</v>
      </c>
      <c r="I55" s="56">
        <v>965</v>
      </c>
      <c r="J55" s="56">
        <v>37819.068889999995</v>
      </c>
      <c r="K55" s="56">
        <v>30958.213190000002</v>
      </c>
      <c r="L55" s="75">
        <v>37819.068889999995</v>
      </c>
      <c r="M55" s="75">
        <v>30958.213190000002</v>
      </c>
      <c r="N55" s="73">
        <f t="shared" si="12"/>
        <v>0.99999926968112518</v>
      </c>
      <c r="O55" s="58">
        <f t="shared" si="12"/>
        <v>0.9999992415588701</v>
      </c>
      <c r="P55" s="58">
        <f t="shared" si="13"/>
        <v>0.99999926968112518</v>
      </c>
      <c r="Q55" s="58">
        <f t="shared" si="13"/>
        <v>0.9999992415588701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</row>
    <row r="56" spans="1:131" s="59" customFormat="1" ht="30" customHeight="1">
      <c r="A56" s="47"/>
      <c r="B56" s="54" t="s">
        <v>94</v>
      </c>
      <c r="C56" s="55" t="s">
        <v>95</v>
      </c>
      <c r="D56" s="56">
        <v>128050.40011</v>
      </c>
      <c r="E56" s="56">
        <v>104510.77975</v>
      </c>
      <c r="F56" s="56">
        <v>50801</v>
      </c>
      <c r="G56" s="56">
        <v>128030.75582999998</v>
      </c>
      <c r="H56" s="56">
        <v>104495.08564999999</v>
      </c>
      <c r="I56" s="56">
        <v>50801</v>
      </c>
      <c r="J56" s="56">
        <v>128030.75582999998</v>
      </c>
      <c r="K56" s="56">
        <v>104495.08564999999</v>
      </c>
      <c r="L56" s="75">
        <v>128030.75582999998</v>
      </c>
      <c r="M56" s="75">
        <v>104495.08564999999</v>
      </c>
      <c r="N56" s="73">
        <f t="shared" si="12"/>
        <v>0.99984658946802862</v>
      </c>
      <c r="O56" s="58">
        <f t="shared" si="12"/>
        <v>0.99984983271546202</v>
      </c>
      <c r="P56" s="58">
        <f t="shared" si="13"/>
        <v>0.99984658946802862</v>
      </c>
      <c r="Q56" s="58">
        <f t="shared" si="13"/>
        <v>0.99984983271546202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</row>
    <row r="57" spans="1:131" s="59" customFormat="1" ht="30" customHeight="1">
      <c r="A57" s="47"/>
      <c r="B57" s="54" t="s">
        <v>96</v>
      </c>
      <c r="C57" s="55" t="s">
        <v>97</v>
      </c>
      <c r="D57" s="56">
        <v>44729.64478000001</v>
      </c>
      <c r="E57" s="56">
        <v>36639.710880000006</v>
      </c>
      <c r="F57" s="56">
        <v>8588</v>
      </c>
      <c r="G57" s="56">
        <v>44720.511939999989</v>
      </c>
      <c r="H57" s="56">
        <v>36632.402299999994</v>
      </c>
      <c r="I57" s="56">
        <v>8588</v>
      </c>
      <c r="J57" s="56">
        <v>44720.511939999989</v>
      </c>
      <c r="K57" s="56">
        <v>36632.402299999994</v>
      </c>
      <c r="L57" s="75">
        <v>44720.511939999989</v>
      </c>
      <c r="M57" s="75">
        <v>36632.402299999994</v>
      </c>
      <c r="N57" s="73">
        <f t="shared" si="12"/>
        <v>0.9997958213161553</v>
      </c>
      <c r="O57" s="58">
        <f t="shared" si="12"/>
        <v>0.99980052844783773</v>
      </c>
      <c r="P57" s="58">
        <f t="shared" si="13"/>
        <v>0.9997958213161553</v>
      </c>
      <c r="Q57" s="58">
        <f t="shared" si="13"/>
        <v>0.99980052844783773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</row>
    <row r="58" spans="1:131" s="59" customFormat="1" ht="30" customHeight="1">
      <c r="A58" s="47"/>
      <c r="B58" s="54" t="s">
        <v>98</v>
      </c>
      <c r="C58" s="74" t="s">
        <v>99</v>
      </c>
      <c r="D58" s="56">
        <v>16937.09346675429</v>
      </c>
      <c r="E58" s="56">
        <v>13890.730760000002</v>
      </c>
      <c r="F58" s="56">
        <v>7818</v>
      </c>
      <c r="G58" s="56">
        <v>16935.892920000002</v>
      </c>
      <c r="H58" s="56">
        <v>13889.77245</v>
      </c>
      <c r="I58" s="56">
        <v>7818</v>
      </c>
      <c r="J58" s="56">
        <v>16935.892920000002</v>
      </c>
      <c r="K58" s="56">
        <v>13889.77245</v>
      </c>
      <c r="L58" s="75">
        <v>16935.892920000002</v>
      </c>
      <c r="M58" s="75">
        <v>13889.77245</v>
      </c>
      <c r="N58" s="73">
        <f t="shared" si="12"/>
        <v>0.9999291173094933</v>
      </c>
      <c r="O58" s="58">
        <f t="shared" si="12"/>
        <v>0.99993101082897951</v>
      </c>
      <c r="P58" s="58">
        <f t="shared" si="13"/>
        <v>0.9999291173094933</v>
      </c>
      <c r="Q58" s="58">
        <f t="shared" si="13"/>
        <v>0.99993101082897951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</row>
    <row r="59" spans="1:131" s="59" customFormat="1" ht="30" customHeight="1">
      <c r="A59" s="47"/>
      <c r="B59" s="54" t="s">
        <v>100</v>
      </c>
      <c r="C59" s="74" t="s">
        <v>101</v>
      </c>
      <c r="D59" s="56">
        <v>35601.072511428567</v>
      </c>
      <c r="E59" s="56">
        <v>29136.098399999999</v>
      </c>
      <c r="F59" s="56">
        <v>2664</v>
      </c>
      <c r="G59" s="56">
        <v>35597.224820000003</v>
      </c>
      <c r="H59" s="56">
        <v>29133.058719999997</v>
      </c>
      <c r="I59" s="56">
        <v>2664</v>
      </c>
      <c r="J59" s="56">
        <v>35597.224820000003</v>
      </c>
      <c r="K59" s="56">
        <v>29133.058719999997</v>
      </c>
      <c r="L59" s="75">
        <v>35597.224820000003</v>
      </c>
      <c r="M59" s="75">
        <v>29133.058719999997</v>
      </c>
      <c r="N59" s="73">
        <f t="shared" si="12"/>
        <v>0.99989192203613164</v>
      </c>
      <c r="O59" s="58">
        <f t="shared" si="12"/>
        <v>0.99989567305964333</v>
      </c>
      <c r="P59" s="58">
        <f t="shared" si="13"/>
        <v>0.99989192203613164</v>
      </c>
      <c r="Q59" s="58">
        <f t="shared" si="13"/>
        <v>0.99989567305964333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</row>
    <row r="60" spans="1:131" s="59" customFormat="1" ht="30" customHeight="1">
      <c r="A60" s="47"/>
      <c r="B60" s="54" t="s">
        <v>102</v>
      </c>
      <c r="C60" s="74" t="s">
        <v>103</v>
      </c>
      <c r="D60" s="56">
        <v>11177.18007</v>
      </c>
      <c r="E60" s="56">
        <v>9146.8420000000006</v>
      </c>
      <c r="F60" s="56">
        <v>4301</v>
      </c>
      <c r="G60" s="56">
        <v>11163.929069999998</v>
      </c>
      <c r="H60" s="56">
        <v>9136.3737100000017</v>
      </c>
      <c r="I60" s="56">
        <v>4301</v>
      </c>
      <c r="J60" s="56">
        <v>11163.929069999998</v>
      </c>
      <c r="K60" s="56">
        <v>9136.3737100000017</v>
      </c>
      <c r="L60" s="75">
        <v>11163.929069999998</v>
      </c>
      <c r="M60" s="75">
        <v>9136.3737100000017</v>
      </c>
      <c r="N60" s="73">
        <f t="shared" si="12"/>
        <v>0.99881445946857672</v>
      </c>
      <c r="O60" s="58">
        <f t="shared" si="12"/>
        <v>0.99885552959152468</v>
      </c>
      <c r="P60" s="58">
        <f t="shared" si="13"/>
        <v>0.99881445946857672</v>
      </c>
      <c r="Q60" s="58">
        <f t="shared" si="13"/>
        <v>0.99885552959152468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</row>
    <row r="61" spans="1:131" s="59" customFormat="1" ht="30" customHeight="1">
      <c r="A61" s="47"/>
      <c r="B61" s="54" t="s">
        <v>104</v>
      </c>
      <c r="C61" s="55" t="s">
        <v>105</v>
      </c>
      <c r="D61" s="56">
        <v>62451.968129999994</v>
      </c>
      <c r="E61" s="56">
        <v>51845.083069999993</v>
      </c>
      <c r="F61" s="56">
        <v>8951</v>
      </c>
      <c r="G61" s="56">
        <v>62437.115339999997</v>
      </c>
      <c r="H61" s="56">
        <v>51833.381010000005</v>
      </c>
      <c r="I61" s="56">
        <v>8951</v>
      </c>
      <c r="J61" s="56">
        <v>62437.115339999997</v>
      </c>
      <c r="K61" s="56">
        <v>51833.381010000005</v>
      </c>
      <c r="L61" s="75">
        <v>62437.115339999989</v>
      </c>
      <c r="M61" s="75">
        <v>51833.381009999997</v>
      </c>
      <c r="N61" s="73">
        <f t="shared" si="12"/>
        <v>0.99976217258727407</v>
      </c>
      <c r="O61" s="58">
        <f t="shared" si="12"/>
        <v>0.99977428794965595</v>
      </c>
      <c r="P61" s="58">
        <f t="shared" si="13"/>
        <v>0.99976217258727396</v>
      </c>
      <c r="Q61" s="58">
        <f t="shared" si="13"/>
        <v>0.99977428794965584</v>
      </c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</row>
    <row r="62" spans="1:131" s="59" customFormat="1" ht="30" customHeight="1">
      <c r="A62" s="47"/>
      <c r="B62" s="54" t="s">
        <v>106</v>
      </c>
      <c r="C62" s="55" t="s">
        <v>107</v>
      </c>
      <c r="D62" s="56">
        <v>68382.201148698019</v>
      </c>
      <c r="E62" s="56">
        <v>55286.394600000007</v>
      </c>
      <c r="F62" s="56">
        <v>293</v>
      </c>
      <c r="G62" s="56">
        <v>75191.50122999998</v>
      </c>
      <c r="H62" s="56">
        <v>61097.566519999986</v>
      </c>
      <c r="I62" s="56">
        <v>293</v>
      </c>
      <c r="J62" s="56">
        <v>82475.735029999996</v>
      </c>
      <c r="K62" s="56">
        <v>67489.343359999999</v>
      </c>
      <c r="L62" s="75">
        <v>60413.884080000011</v>
      </c>
      <c r="M62" s="75">
        <v>49470.106480000009</v>
      </c>
      <c r="N62" s="73">
        <f t="shared" si="12"/>
        <v>1.0995770824413074</v>
      </c>
      <c r="O62" s="58">
        <f t="shared" si="12"/>
        <v>1.1051103433682756</v>
      </c>
      <c r="P62" s="58">
        <f t="shared" si="13"/>
        <v>0.88347381431359906</v>
      </c>
      <c r="Q62" s="58">
        <f t="shared" si="13"/>
        <v>0.89479711668519624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</row>
    <row r="63" spans="1:131" s="59" customFormat="1" ht="30" customHeight="1">
      <c r="A63" s="47"/>
      <c r="B63" s="54" t="s">
        <v>108</v>
      </c>
      <c r="C63" s="55" t="s">
        <v>109</v>
      </c>
      <c r="D63" s="56">
        <v>2981.8834409608289</v>
      </c>
      <c r="E63" s="56">
        <v>2308.69479</v>
      </c>
      <c r="F63" s="56">
        <v>30</v>
      </c>
      <c r="G63" s="56">
        <v>3212.1529300000002</v>
      </c>
      <c r="H63" s="56">
        <v>2495.5302800000004</v>
      </c>
      <c r="I63" s="56">
        <v>30</v>
      </c>
      <c r="J63" s="56">
        <v>3224.6466800000003</v>
      </c>
      <c r="K63" s="56">
        <v>2623.3007300000004</v>
      </c>
      <c r="L63" s="75">
        <v>2727.18993</v>
      </c>
      <c r="M63" s="75">
        <v>2118.4425799999999</v>
      </c>
      <c r="N63" s="73">
        <f t="shared" si="12"/>
        <v>1.0772228336882856</v>
      </c>
      <c r="O63" s="58">
        <f t="shared" si="12"/>
        <v>1.0809268902971798</v>
      </c>
      <c r="P63" s="58">
        <f t="shared" si="13"/>
        <v>0.91458636261155768</v>
      </c>
      <c r="Q63" s="58">
        <f t="shared" si="13"/>
        <v>0.91759317393357132</v>
      </c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</row>
    <row r="64" spans="1:131" s="59" customFormat="1" ht="30" customHeight="1">
      <c r="A64" s="47"/>
      <c r="B64" s="54" t="s">
        <v>110</v>
      </c>
      <c r="C64" s="55" t="s">
        <v>111</v>
      </c>
      <c r="D64" s="56">
        <v>230.8967716455696</v>
      </c>
      <c r="E64" s="56">
        <v>180.55135000000001</v>
      </c>
      <c r="F64" s="56">
        <v>5</v>
      </c>
      <c r="G64" s="56">
        <v>482.22429999999997</v>
      </c>
      <c r="H64" s="56">
        <v>379.19173999999998</v>
      </c>
      <c r="I64" s="56">
        <v>5</v>
      </c>
      <c r="J64" s="56">
        <v>482.22429999999997</v>
      </c>
      <c r="K64" s="56">
        <v>380.08981</v>
      </c>
      <c r="L64" s="75">
        <v>84.19571999999998</v>
      </c>
      <c r="M64" s="75">
        <v>65.676930000000013</v>
      </c>
      <c r="N64" s="73">
        <f t="shared" si="12"/>
        <v>2.0884843757808027</v>
      </c>
      <c r="O64" s="58">
        <f t="shared" si="12"/>
        <v>2.1001877859124285</v>
      </c>
      <c r="P64" s="58">
        <f t="shared" si="13"/>
        <v>0.36464658816989359</v>
      </c>
      <c r="Q64" s="58">
        <f t="shared" si="13"/>
        <v>0.36375762352372337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</row>
    <row r="65" spans="1:131" s="59" customFormat="1" ht="30" customHeight="1">
      <c r="A65" s="47"/>
      <c r="B65" s="54" t="s">
        <v>112</v>
      </c>
      <c r="C65" s="55" t="s">
        <v>113</v>
      </c>
      <c r="D65" s="56">
        <v>25010.32375</v>
      </c>
      <c r="E65" s="56">
        <v>19773.806229999998</v>
      </c>
      <c r="F65" s="56">
        <v>821</v>
      </c>
      <c r="G65" s="56">
        <v>25008.732629999999</v>
      </c>
      <c r="H65" s="56">
        <v>19772.54924</v>
      </c>
      <c r="I65" s="56">
        <v>821</v>
      </c>
      <c r="J65" s="56">
        <v>25008.732629999999</v>
      </c>
      <c r="K65" s="56">
        <v>19772.54924</v>
      </c>
      <c r="L65" s="75">
        <v>25008.732629999999</v>
      </c>
      <c r="M65" s="75">
        <v>19772.54924</v>
      </c>
      <c r="N65" s="73">
        <f t="shared" si="12"/>
        <v>0.9999363814712714</v>
      </c>
      <c r="O65" s="58">
        <f t="shared" si="12"/>
        <v>0.99993643156075385</v>
      </c>
      <c r="P65" s="58">
        <f t="shared" si="13"/>
        <v>0.9999363814712714</v>
      </c>
      <c r="Q65" s="58">
        <f t="shared" si="13"/>
        <v>0.99993643156075385</v>
      </c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</row>
    <row r="66" spans="1:131" s="59" customFormat="1" ht="30" customHeight="1">
      <c r="A66" s="47"/>
      <c r="B66" s="54" t="s">
        <v>114</v>
      </c>
      <c r="C66" s="74" t="s">
        <v>115</v>
      </c>
      <c r="D66" s="56">
        <v>152.62393510219181</v>
      </c>
      <c r="E66" s="56">
        <v>120.26145</v>
      </c>
      <c r="F66" s="56">
        <v>13</v>
      </c>
      <c r="G66" s="56">
        <v>145.21023999999997</v>
      </c>
      <c r="H66" s="56">
        <v>120.26145</v>
      </c>
      <c r="I66" s="56">
        <v>13</v>
      </c>
      <c r="J66" s="56">
        <v>145.21023999999997</v>
      </c>
      <c r="K66" s="56">
        <v>120.26145</v>
      </c>
      <c r="L66" s="75">
        <v>145.21024</v>
      </c>
      <c r="M66" s="75">
        <v>120.26145</v>
      </c>
      <c r="N66" s="73">
        <f t="shared" si="12"/>
        <v>0.95142508219809774</v>
      </c>
      <c r="O66" s="58">
        <f t="shared" si="12"/>
        <v>1</v>
      </c>
      <c r="P66" s="58">
        <f t="shared" si="13"/>
        <v>0.95142508219809785</v>
      </c>
      <c r="Q66" s="58">
        <f t="shared" si="13"/>
        <v>1</v>
      </c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</row>
    <row r="67" spans="1:131" s="59" customFormat="1" ht="30" customHeight="1">
      <c r="A67" s="47"/>
      <c r="B67" s="54" t="s">
        <v>116</v>
      </c>
      <c r="C67" s="74" t="s">
        <v>117</v>
      </c>
      <c r="D67" s="56">
        <v>18536.073540111596</v>
      </c>
      <c r="E67" s="56">
        <v>16367.18924</v>
      </c>
      <c r="F67" s="56">
        <v>931</v>
      </c>
      <c r="G67" s="56">
        <v>18600.453970000002</v>
      </c>
      <c r="H67" s="56">
        <v>16415.747900000009</v>
      </c>
      <c r="I67" s="56">
        <v>932</v>
      </c>
      <c r="J67" s="56">
        <v>19306.912900000007</v>
      </c>
      <c r="K67" s="56">
        <v>17090.056760000003</v>
      </c>
      <c r="L67" s="75">
        <v>18524.727810000004</v>
      </c>
      <c r="M67" s="75">
        <v>16357.900500000003</v>
      </c>
      <c r="N67" s="73">
        <f t="shared" si="12"/>
        <v>1.0034732506724839</v>
      </c>
      <c r="O67" s="58">
        <f t="shared" si="12"/>
        <v>1.0029668295079852</v>
      </c>
      <c r="P67" s="58">
        <f t="shared" si="13"/>
        <v>0.99938791081687062</v>
      </c>
      <c r="Q67" s="58">
        <f t="shared" si="13"/>
        <v>0.99943247799828117</v>
      </c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</row>
    <row r="68" spans="1:131" s="59" customFormat="1" ht="30" customHeight="1">
      <c r="A68" s="47"/>
      <c r="B68" s="54" t="s">
        <v>118</v>
      </c>
      <c r="C68" s="55" t="s">
        <v>119</v>
      </c>
      <c r="D68" s="56">
        <v>97.221779999999981</v>
      </c>
      <c r="E68" s="56">
        <v>79.623390000000001</v>
      </c>
      <c r="F68" s="56">
        <v>64</v>
      </c>
      <c r="G68" s="56">
        <v>97.171689999999984</v>
      </c>
      <c r="H68" s="56">
        <v>79.583820000000017</v>
      </c>
      <c r="I68" s="56">
        <v>64</v>
      </c>
      <c r="J68" s="56">
        <v>97.171689999999984</v>
      </c>
      <c r="K68" s="56">
        <v>79.583820000000017</v>
      </c>
      <c r="L68" s="75">
        <v>97.171689999999984</v>
      </c>
      <c r="M68" s="75">
        <v>79.583820000000031</v>
      </c>
      <c r="N68" s="73">
        <f t="shared" si="12"/>
        <v>0.9994847862279419</v>
      </c>
      <c r="O68" s="58">
        <f t="shared" si="12"/>
        <v>0.9995030354773895</v>
      </c>
      <c r="P68" s="58">
        <f t="shared" si="13"/>
        <v>0.9994847862279419</v>
      </c>
      <c r="Q68" s="58">
        <f t="shared" si="13"/>
        <v>0.99950303547738961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</row>
    <row r="69" spans="1:131" s="59" customFormat="1" ht="30" customHeight="1">
      <c r="A69" s="47"/>
      <c r="B69" s="54" t="s">
        <v>120</v>
      </c>
      <c r="C69" s="55" t="s">
        <v>121</v>
      </c>
      <c r="D69" s="56">
        <v>184738.48864312746</v>
      </c>
      <c r="E69" s="56">
        <v>153854.00519</v>
      </c>
      <c r="F69" s="56">
        <v>376</v>
      </c>
      <c r="G69" s="56">
        <v>188798.37205999988</v>
      </c>
      <c r="H69" s="56">
        <v>158982.33820000003</v>
      </c>
      <c r="I69" s="56">
        <v>364</v>
      </c>
      <c r="J69" s="56">
        <v>187704.19428999987</v>
      </c>
      <c r="K69" s="56">
        <v>158087.48226000002</v>
      </c>
      <c r="L69" s="75">
        <v>173660.36476000003</v>
      </c>
      <c r="M69" s="75">
        <v>145761.63330000004</v>
      </c>
      <c r="N69" s="73">
        <f t="shared" si="12"/>
        <v>1.0219763810275355</v>
      </c>
      <c r="O69" s="58">
        <f t="shared" si="12"/>
        <v>1.0333324634848917</v>
      </c>
      <c r="P69" s="58">
        <f t="shared" si="13"/>
        <v>0.94003348211574989</v>
      </c>
      <c r="Q69" s="58">
        <f t="shared" si="13"/>
        <v>0.94740226697376917</v>
      </c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</row>
    <row r="70" spans="1:131" s="59" customFormat="1" ht="30" customHeight="1">
      <c r="A70" s="47"/>
      <c r="B70" s="54" t="s">
        <v>122</v>
      </c>
      <c r="C70" s="55" t="s">
        <v>123</v>
      </c>
      <c r="D70" s="56">
        <v>3016.4702732190563</v>
      </c>
      <c r="E70" s="56">
        <v>2388.96308</v>
      </c>
      <c r="F70" s="56">
        <v>46</v>
      </c>
      <c r="G70" s="56">
        <v>3504.7346999999995</v>
      </c>
      <c r="H70" s="56">
        <v>2841.0009700000005</v>
      </c>
      <c r="I70" s="56">
        <v>48</v>
      </c>
      <c r="J70" s="56">
        <v>3769.03935</v>
      </c>
      <c r="K70" s="56">
        <v>3072.7711800000002</v>
      </c>
      <c r="L70" s="75">
        <v>1950.6277599999996</v>
      </c>
      <c r="M70" s="75">
        <v>1565.9881</v>
      </c>
      <c r="N70" s="73">
        <f t="shared" si="12"/>
        <v>1.1618661490271831</v>
      </c>
      <c r="O70" s="58">
        <f t="shared" si="12"/>
        <v>1.1892192867208313</v>
      </c>
      <c r="P70" s="58">
        <f t="shared" si="13"/>
        <v>0.64665903633068722</v>
      </c>
      <c r="Q70" s="58">
        <f t="shared" si="13"/>
        <v>0.65550954433335151</v>
      </c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</row>
    <row r="71" spans="1:131" s="59" customFormat="1" ht="30" customHeight="1">
      <c r="A71" s="47"/>
      <c r="B71" s="54" t="s">
        <v>124</v>
      </c>
      <c r="C71" s="55" t="s">
        <v>125</v>
      </c>
      <c r="D71" s="56">
        <v>85056.626338933871</v>
      </c>
      <c r="E71" s="56">
        <v>68285.10573000001</v>
      </c>
      <c r="F71" s="56">
        <v>896</v>
      </c>
      <c r="G71" s="56">
        <v>99818.45968</v>
      </c>
      <c r="H71" s="56">
        <v>81326.746616500008</v>
      </c>
      <c r="I71" s="56">
        <v>860</v>
      </c>
      <c r="J71" s="56">
        <v>98284.500320000006</v>
      </c>
      <c r="K71" s="56">
        <v>80002.555496500005</v>
      </c>
      <c r="L71" s="75">
        <v>59785.564410000021</v>
      </c>
      <c r="M71" s="75">
        <v>49928.764359999994</v>
      </c>
      <c r="N71" s="73">
        <f t="shared" si="12"/>
        <v>1.1735530078778711</v>
      </c>
      <c r="O71" s="58">
        <f t="shared" si="12"/>
        <v>1.1909880748821973</v>
      </c>
      <c r="P71" s="58">
        <f t="shared" si="13"/>
        <v>0.70289132056291936</v>
      </c>
      <c r="Q71" s="58">
        <f t="shared" si="13"/>
        <v>0.73118088968652739</v>
      </c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</row>
    <row r="72" spans="1:131" s="59" customFormat="1" ht="30" customHeight="1">
      <c r="A72" s="47"/>
      <c r="B72" s="54" t="s">
        <v>126</v>
      </c>
      <c r="C72" s="55" t="s">
        <v>127</v>
      </c>
      <c r="D72" s="56">
        <v>79459.926537456544</v>
      </c>
      <c r="E72" s="56">
        <v>62452.557179999996</v>
      </c>
      <c r="F72" s="56">
        <v>671</v>
      </c>
      <c r="G72" s="56">
        <v>72133.569640000002</v>
      </c>
      <c r="H72" s="56">
        <v>57220.148850000005</v>
      </c>
      <c r="I72" s="56">
        <v>665</v>
      </c>
      <c r="J72" s="56">
        <v>82280.347750000001</v>
      </c>
      <c r="K72" s="56">
        <v>66711.75119000001</v>
      </c>
      <c r="L72" s="75">
        <v>43609.859900000003</v>
      </c>
      <c r="M72" s="75">
        <v>34922.627220000002</v>
      </c>
      <c r="N72" s="73">
        <f t="shared" si="12"/>
        <v>0.90779809123026334</v>
      </c>
      <c r="O72" s="58">
        <f t="shared" si="12"/>
        <v>0.91621786895099899</v>
      </c>
      <c r="P72" s="58">
        <f t="shared" si="13"/>
        <v>0.54882834405142311</v>
      </c>
      <c r="Q72" s="58">
        <f t="shared" si="13"/>
        <v>0.55918650567576333</v>
      </c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</row>
    <row r="73" spans="1:131" s="59" customFormat="1" ht="30" customHeight="1">
      <c r="A73" s="47"/>
      <c r="B73" s="54" t="s">
        <v>128</v>
      </c>
      <c r="C73" s="55" t="s">
        <v>129</v>
      </c>
      <c r="D73" s="56">
        <v>96637.872971007615</v>
      </c>
      <c r="E73" s="56">
        <v>74778.707010000042</v>
      </c>
      <c r="F73" s="56">
        <v>1552</v>
      </c>
      <c r="G73" s="56">
        <v>102063.39762999999</v>
      </c>
      <c r="H73" s="56">
        <v>80590.292149999979</v>
      </c>
      <c r="I73" s="56">
        <v>1428</v>
      </c>
      <c r="J73" s="56">
        <v>98767.856769999999</v>
      </c>
      <c r="K73" s="56">
        <v>78644.329650000029</v>
      </c>
      <c r="L73" s="75">
        <v>71629.049549999996</v>
      </c>
      <c r="M73" s="75">
        <v>57118.28572</v>
      </c>
      <c r="N73" s="73">
        <f t="shared" si="12"/>
        <v>1.0561428401949626</v>
      </c>
      <c r="O73" s="58">
        <f t="shared" si="12"/>
        <v>1.0777171118942022</v>
      </c>
      <c r="P73" s="58">
        <f t="shared" si="13"/>
        <v>0.74121094916368313</v>
      </c>
      <c r="Q73" s="58">
        <f t="shared" si="13"/>
        <v>0.76383088186268933</v>
      </c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</row>
    <row r="74" spans="1:131" s="59" customFormat="1" ht="30" customHeight="1">
      <c r="A74" s="47"/>
      <c r="B74" s="54" t="s">
        <v>130</v>
      </c>
      <c r="C74" s="55" t="s">
        <v>131</v>
      </c>
      <c r="D74" s="56">
        <v>16171.288909999997</v>
      </c>
      <c r="E74" s="56">
        <v>13794.438039999999</v>
      </c>
      <c r="F74" s="56">
        <v>643</v>
      </c>
      <c r="G74" s="56">
        <v>17794.79133</v>
      </c>
      <c r="H74" s="56">
        <v>15024.470446399999</v>
      </c>
      <c r="I74" s="56">
        <v>643</v>
      </c>
      <c r="J74" s="56">
        <v>19462.674210000005</v>
      </c>
      <c r="K74" s="56">
        <v>16472.166596399999</v>
      </c>
      <c r="L74" s="75">
        <v>16170.062810000003</v>
      </c>
      <c r="M74" s="75">
        <v>13793.41049</v>
      </c>
      <c r="N74" s="73">
        <f t="shared" si="12"/>
        <v>1.1003941262218166</v>
      </c>
      <c r="O74" s="58">
        <f t="shared" si="12"/>
        <v>1.089168721685744</v>
      </c>
      <c r="P74" s="58">
        <f t="shared" si="13"/>
        <v>0.99992418044060571</v>
      </c>
      <c r="Q74" s="58">
        <f t="shared" si="13"/>
        <v>0.99992550983251227</v>
      </c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</row>
    <row r="75" spans="1:131" s="59" customFormat="1" ht="30" customHeight="1">
      <c r="A75" s="47"/>
      <c r="B75" s="54" t="s">
        <v>132</v>
      </c>
      <c r="C75" s="55" t="s">
        <v>133</v>
      </c>
      <c r="D75" s="56">
        <v>4126.5387759239056</v>
      </c>
      <c r="E75" s="56">
        <v>3203.0858200000002</v>
      </c>
      <c r="F75" s="56">
        <v>157</v>
      </c>
      <c r="G75" s="56">
        <v>3377.2004900000002</v>
      </c>
      <c r="H75" s="56">
        <v>2695.0397899999998</v>
      </c>
      <c r="I75" s="56">
        <v>125</v>
      </c>
      <c r="J75" s="56">
        <v>2906.44578</v>
      </c>
      <c r="K75" s="56">
        <v>2344.8592600000002</v>
      </c>
      <c r="L75" s="75">
        <v>2001.9465299999997</v>
      </c>
      <c r="M75" s="75">
        <v>1612.7281500000004</v>
      </c>
      <c r="N75" s="73">
        <f t="shared" si="12"/>
        <v>0.81840997343926969</v>
      </c>
      <c r="O75" s="58">
        <f t="shared" si="12"/>
        <v>0.84138856760322445</v>
      </c>
      <c r="P75" s="58">
        <f t="shared" si="13"/>
        <v>0.48513939616422885</v>
      </c>
      <c r="Q75" s="58">
        <f t="shared" si="13"/>
        <v>0.50349202007956195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</row>
    <row r="76" spans="1:131" s="59" customFormat="1" ht="30" customHeight="1">
      <c r="A76" s="47"/>
      <c r="B76" s="54" t="s">
        <v>134</v>
      </c>
      <c r="C76" s="55" t="s">
        <v>135</v>
      </c>
      <c r="D76" s="56">
        <v>1139668.3061047776</v>
      </c>
      <c r="E76" s="56">
        <v>943866.83452000015</v>
      </c>
      <c r="F76" s="56">
        <v>130171</v>
      </c>
      <c r="G76" s="56">
        <v>1117520.1838473678</v>
      </c>
      <c r="H76" s="56">
        <v>933081.78705029225</v>
      </c>
      <c r="I76" s="56">
        <v>130171</v>
      </c>
      <c r="J76" s="56">
        <v>1117520.1838473678</v>
      </c>
      <c r="K76" s="56">
        <v>933081.78705029225</v>
      </c>
      <c r="L76" s="75">
        <v>975362.08280999947</v>
      </c>
      <c r="M76" s="75">
        <v>817182.85124999983</v>
      </c>
      <c r="N76" s="73">
        <f t="shared" si="12"/>
        <v>0.98056616812210129</v>
      </c>
      <c r="O76" s="58">
        <f t="shared" si="12"/>
        <v>0.98857354970503586</v>
      </c>
      <c r="P76" s="58">
        <f t="shared" si="13"/>
        <v>0.85582978625039319</v>
      </c>
      <c r="Q76" s="58">
        <f t="shared" si="13"/>
        <v>0.86578193169121687</v>
      </c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</row>
    <row r="77" spans="1:131" s="59" customFormat="1" ht="30" customHeight="1">
      <c r="A77" s="47"/>
      <c r="B77" s="54" t="s">
        <v>136</v>
      </c>
      <c r="C77" s="55" t="s">
        <v>137</v>
      </c>
      <c r="D77" s="56">
        <v>346980.0115167523</v>
      </c>
      <c r="E77" s="56">
        <v>285845.27448999998</v>
      </c>
      <c r="F77" s="56">
        <v>38356</v>
      </c>
      <c r="G77" s="56">
        <v>341913.09466003638</v>
      </c>
      <c r="H77" s="56">
        <v>284017.32815160527</v>
      </c>
      <c r="I77" s="56">
        <v>38356</v>
      </c>
      <c r="J77" s="56">
        <v>341913.09466003638</v>
      </c>
      <c r="K77" s="56">
        <v>284017.32815160527</v>
      </c>
      <c r="L77" s="75">
        <v>297283.44336000003</v>
      </c>
      <c r="M77" s="75">
        <v>247699.26080000008</v>
      </c>
      <c r="N77" s="73">
        <f t="shared" si="12"/>
        <v>0.9853970929490522</v>
      </c>
      <c r="O77" s="58">
        <f t="shared" si="12"/>
        <v>0.99360511961705122</v>
      </c>
      <c r="P77" s="58">
        <f t="shared" si="13"/>
        <v>0.85677397398336042</v>
      </c>
      <c r="Q77" s="58">
        <f t="shared" si="13"/>
        <v>0.86655013360616384</v>
      </c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</row>
    <row r="78" spans="1:131" s="59" customFormat="1" ht="30" customHeight="1">
      <c r="A78" s="47"/>
      <c r="B78" s="54" t="s">
        <v>138</v>
      </c>
      <c r="C78" s="55" t="s">
        <v>139</v>
      </c>
      <c r="D78" s="56">
        <v>6781.7955936564185</v>
      </c>
      <c r="E78" s="56">
        <v>5529.6461199999994</v>
      </c>
      <c r="F78" s="56">
        <v>2737</v>
      </c>
      <c r="G78" s="56">
        <v>6607.3681681474018</v>
      </c>
      <c r="H78" s="56">
        <v>5440.3922416396244</v>
      </c>
      <c r="I78" s="56">
        <v>2737</v>
      </c>
      <c r="J78" s="56">
        <v>6607.3681681474018</v>
      </c>
      <c r="K78" s="56">
        <v>5440.3922416396244</v>
      </c>
      <c r="L78" s="75">
        <v>5732.5963200000015</v>
      </c>
      <c r="M78" s="75">
        <v>4729.0272800000039</v>
      </c>
      <c r="N78" s="73">
        <f t="shared" si="12"/>
        <v>0.97428005266449291</v>
      </c>
      <c r="O78" s="58">
        <f t="shared" si="12"/>
        <v>0.98385902525704938</v>
      </c>
      <c r="P78" s="58">
        <f t="shared" si="13"/>
        <v>0.84529181701704181</v>
      </c>
      <c r="Q78" s="58">
        <f t="shared" si="13"/>
        <v>0.85521336761420175</v>
      </c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</row>
    <row r="79" spans="1:131" s="59" customFormat="1" ht="30" customHeight="1">
      <c r="A79" s="47"/>
      <c r="B79" s="48" t="s">
        <v>140</v>
      </c>
      <c r="C79" s="49" t="s">
        <v>141</v>
      </c>
      <c r="D79" s="50">
        <f>+D80+D81+D88+D89</f>
        <v>273891.50988402893</v>
      </c>
      <c r="E79" s="50">
        <f>+E80+E81+E88+E89</f>
        <v>233158.18231000003</v>
      </c>
      <c r="F79" s="50">
        <f>+F80+F81+F88+F89</f>
        <v>11985</v>
      </c>
      <c r="G79" s="50">
        <f t="shared" ref="G79:M79" si="14">+G80+G81+G88+G89</f>
        <v>328992.68059</v>
      </c>
      <c r="H79" s="50">
        <f t="shared" si="14"/>
        <v>280535.03330000013</v>
      </c>
      <c r="I79" s="50">
        <f t="shared" si="14"/>
        <v>11963</v>
      </c>
      <c r="J79" s="50">
        <f t="shared" si="14"/>
        <v>343375.15600999998</v>
      </c>
      <c r="K79" s="50">
        <f t="shared" si="14"/>
        <v>292407.15789999999</v>
      </c>
      <c r="L79" s="50">
        <f t="shared" si="14"/>
        <v>198330.03579000002</v>
      </c>
      <c r="M79" s="50">
        <f t="shared" si="14"/>
        <v>169880.57606999998</v>
      </c>
      <c r="N79" s="61">
        <f t="shared" si="12"/>
        <v>1.2011788197790505</v>
      </c>
      <c r="O79" s="53">
        <f t="shared" si="12"/>
        <v>1.2031961757490854</v>
      </c>
      <c r="P79" s="53">
        <f t="shared" si="13"/>
        <v>0.72411896182534785</v>
      </c>
      <c r="Q79" s="53">
        <f t="shared" si="13"/>
        <v>0.72860653821761201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</row>
    <row r="80" spans="1:131" s="59" customFormat="1" ht="30" customHeight="1">
      <c r="A80" s="47"/>
      <c r="B80" s="77" t="s">
        <v>142</v>
      </c>
      <c r="C80" s="78" t="s">
        <v>143</v>
      </c>
      <c r="D80" s="56">
        <v>2817.5883176470584</v>
      </c>
      <c r="E80" s="56">
        <v>2592.4500699999999</v>
      </c>
      <c r="F80" s="56">
        <v>106</v>
      </c>
      <c r="G80" s="56">
        <v>2650</v>
      </c>
      <c r="H80" s="56">
        <v>2450</v>
      </c>
      <c r="I80" s="56">
        <v>106</v>
      </c>
      <c r="J80" s="56">
        <v>2650</v>
      </c>
      <c r="K80" s="56">
        <v>2302.5</v>
      </c>
      <c r="L80" s="56">
        <v>2650</v>
      </c>
      <c r="M80" s="56">
        <v>2450</v>
      </c>
      <c r="N80" s="79">
        <f t="shared" si="12"/>
        <v>0.94052065143888375</v>
      </c>
      <c r="O80" s="80">
        <f t="shared" si="12"/>
        <v>0.94505195234097605</v>
      </c>
      <c r="P80" s="80">
        <f t="shared" si="13"/>
        <v>0.94052065143888375</v>
      </c>
      <c r="Q80" s="80">
        <f t="shared" si="13"/>
        <v>0.94505195234097605</v>
      </c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</row>
    <row r="81" spans="1:131" s="59" customFormat="1" ht="30" customHeight="1">
      <c r="A81" s="47"/>
      <c r="B81" s="77" t="s">
        <v>144</v>
      </c>
      <c r="C81" s="78" t="s">
        <v>145</v>
      </c>
      <c r="D81" s="56">
        <v>199057.29836439757</v>
      </c>
      <c r="E81" s="56">
        <v>168394.40283000004</v>
      </c>
      <c r="F81" s="56">
        <f>SUM(F82:F87)</f>
        <v>11525</v>
      </c>
      <c r="G81" s="56">
        <f t="shared" ref="G81:M81" si="15">SUM(G82:G87)</f>
        <v>250237.90873</v>
      </c>
      <c r="H81" s="56">
        <f t="shared" si="15"/>
        <v>212378.05731000012</v>
      </c>
      <c r="I81" s="56">
        <f t="shared" si="15"/>
        <v>11501</v>
      </c>
      <c r="J81" s="56">
        <f t="shared" si="15"/>
        <v>256317.30588</v>
      </c>
      <c r="K81" s="56">
        <f t="shared" si="15"/>
        <v>217971.31299000001</v>
      </c>
      <c r="L81" s="56">
        <f t="shared" si="15"/>
        <v>135088.78653000001</v>
      </c>
      <c r="M81" s="56">
        <f t="shared" si="15"/>
        <v>114844.89526999999</v>
      </c>
      <c r="N81" s="79">
        <f t="shared" ref="N81:O95" si="16">G81/D81</f>
        <v>1.257114965319736</v>
      </c>
      <c r="O81" s="80">
        <f t="shared" si="16"/>
        <v>1.2611942780806267</v>
      </c>
      <c r="P81" s="80">
        <f t="shared" ref="P81:Q95" si="17">L81/D81</f>
        <v>0.67864272066379727</v>
      </c>
      <c r="Q81" s="80">
        <f t="shared" si="17"/>
        <v>0.68199948062371096</v>
      </c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</row>
    <row r="82" spans="1:131" s="59" customFormat="1" ht="30" customHeight="1">
      <c r="A82" s="47"/>
      <c r="B82" s="81" t="s">
        <v>146</v>
      </c>
      <c r="C82" s="82" t="s">
        <v>147</v>
      </c>
      <c r="D82" s="83">
        <v>66273.73980999997</v>
      </c>
      <c r="E82" s="83">
        <v>56380.688978999999</v>
      </c>
      <c r="F82" s="83">
        <v>9091</v>
      </c>
      <c r="G82" s="83">
        <v>113646.03634000001</v>
      </c>
      <c r="H82" s="83">
        <v>96586.242140000148</v>
      </c>
      <c r="I82" s="83">
        <v>9072</v>
      </c>
      <c r="J82" s="83">
        <v>116612.18091</v>
      </c>
      <c r="K82" s="83">
        <v>99320.14055000004</v>
      </c>
      <c r="L82" s="84">
        <v>51384.798270000014</v>
      </c>
      <c r="M82" s="84">
        <v>43773.086679999986</v>
      </c>
      <c r="N82" s="85">
        <f t="shared" si="16"/>
        <v>1.7147973943497312</v>
      </c>
      <c r="O82" s="86">
        <f t="shared" si="16"/>
        <v>1.7131085818404139</v>
      </c>
      <c r="P82" s="86">
        <f t="shared" si="17"/>
        <v>0.77534176307712488</v>
      </c>
      <c r="Q82" s="86">
        <f t="shared" si="17"/>
        <v>0.77638438750374372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</row>
    <row r="83" spans="1:131" s="59" customFormat="1" ht="30" customHeight="1">
      <c r="A83" s="47"/>
      <c r="B83" s="81" t="s">
        <v>148</v>
      </c>
      <c r="C83" s="82" t="s">
        <v>149</v>
      </c>
      <c r="D83" s="83">
        <v>46523.613539999984</v>
      </c>
      <c r="E83" s="83">
        <v>39401.348514500016</v>
      </c>
      <c r="F83" s="83">
        <v>888</v>
      </c>
      <c r="G83" s="83">
        <v>49781.845109999973</v>
      </c>
      <c r="H83" s="83">
        <v>42186.258360000007</v>
      </c>
      <c r="I83" s="83">
        <v>889</v>
      </c>
      <c r="J83" s="83">
        <v>51460.664479999999</v>
      </c>
      <c r="K83" s="83">
        <v>43694.977389999985</v>
      </c>
      <c r="L83" s="84">
        <v>32907.902529999999</v>
      </c>
      <c r="M83" s="84">
        <v>27939.935940000003</v>
      </c>
      <c r="N83" s="85">
        <f t="shared" si="16"/>
        <v>1.0700339316334195</v>
      </c>
      <c r="O83" s="86">
        <f t="shared" si="16"/>
        <v>1.0706805718711663</v>
      </c>
      <c r="P83" s="86">
        <f t="shared" si="17"/>
        <v>0.70733762977603842</v>
      </c>
      <c r="Q83" s="86">
        <f t="shared" si="17"/>
        <v>0.70911115972890826</v>
      </c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</row>
    <row r="84" spans="1:131" s="59" customFormat="1" ht="30" customHeight="1">
      <c r="A84" s="47"/>
      <c r="B84" s="81" t="s">
        <v>150</v>
      </c>
      <c r="C84" s="82" t="s">
        <v>151</v>
      </c>
      <c r="D84" s="83">
        <v>33359.799320000006</v>
      </c>
      <c r="E84" s="83">
        <v>28317.966026500009</v>
      </c>
      <c r="F84" s="83">
        <v>466</v>
      </c>
      <c r="G84" s="83">
        <v>31738.21848000001</v>
      </c>
      <c r="H84" s="83">
        <v>26962.101500000004</v>
      </c>
      <c r="I84" s="83">
        <v>462</v>
      </c>
      <c r="J84" s="83">
        <v>32291.78529</v>
      </c>
      <c r="K84" s="83">
        <v>27512.159249999993</v>
      </c>
      <c r="L84" s="84">
        <v>20845.355490000002</v>
      </c>
      <c r="M84" s="84">
        <v>17735.915690000002</v>
      </c>
      <c r="N84" s="85">
        <f t="shared" si="16"/>
        <v>0.95139116922001932</v>
      </c>
      <c r="O84" s="86">
        <f t="shared" si="16"/>
        <v>0.95211998894160743</v>
      </c>
      <c r="P84" s="86">
        <f t="shared" si="17"/>
        <v>0.62486453500644135</v>
      </c>
      <c r="Q84" s="86">
        <f t="shared" si="17"/>
        <v>0.62631319189389156</v>
      </c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</row>
    <row r="85" spans="1:131" s="59" customFormat="1" ht="30" customHeight="1">
      <c r="A85" s="47"/>
      <c r="B85" s="81" t="s">
        <v>152</v>
      </c>
      <c r="C85" s="82" t="s">
        <v>153</v>
      </c>
      <c r="D85" s="83">
        <v>6884.5334700000003</v>
      </c>
      <c r="E85" s="83">
        <v>5830.6945584999985</v>
      </c>
      <c r="F85" s="83">
        <v>382</v>
      </c>
      <c r="G85" s="83">
        <v>7321.2905599999976</v>
      </c>
      <c r="H85" s="83">
        <v>6190.6465099999978</v>
      </c>
      <c r="I85" s="83">
        <v>382</v>
      </c>
      <c r="J85" s="83">
        <v>7534.0288499999997</v>
      </c>
      <c r="K85" s="83">
        <v>6387.8935699999975</v>
      </c>
      <c r="L85" s="84">
        <v>4887.1752399999996</v>
      </c>
      <c r="M85" s="84">
        <v>4137.21018</v>
      </c>
      <c r="N85" s="85">
        <f t="shared" si="16"/>
        <v>1.063440332144975</v>
      </c>
      <c r="O85" s="86">
        <f t="shared" si="16"/>
        <v>1.0617339748958827</v>
      </c>
      <c r="P85" s="86">
        <f t="shared" si="17"/>
        <v>0.70987747554664726</v>
      </c>
      <c r="Q85" s="86">
        <f t="shared" si="17"/>
        <v>0.70955700705823577</v>
      </c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</row>
    <row r="86" spans="1:131" s="59" customFormat="1" ht="30" customHeight="1">
      <c r="A86" s="47"/>
      <c r="B86" s="81" t="s">
        <v>154</v>
      </c>
      <c r="C86" s="82" t="s">
        <v>155</v>
      </c>
      <c r="D86" s="83">
        <v>530.55740000000003</v>
      </c>
      <c r="E86" s="83">
        <v>450.06397600000003</v>
      </c>
      <c r="F86" s="83">
        <v>15</v>
      </c>
      <c r="G86" s="83">
        <v>520.48239999999998</v>
      </c>
      <c r="H86" s="83">
        <v>441.50025000000011</v>
      </c>
      <c r="I86" s="83">
        <v>15</v>
      </c>
      <c r="J86" s="83">
        <v>548.93227000000002</v>
      </c>
      <c r="K86" s="83">
        <v>467.39317999999997</v>
      </c>
      <c r="L86" s="84">
        <v>203.65122999999997</v>
      </c>
      <c r="M86" s="84">
        <v>172.19373000000002</v>
      </c>
      <c r="N86" s="85">
        <f t="shared" si="16"/>
        <v>0.98101053721991238</v>
      </c>
      <c r="O86" s="86">
        <f t="shared" si="16"/>
        <v>0.98097220293854415</v>
      </c>
      <c r="P86" s="86">
        <f t="shared" si="17"/>
        <v>0.38384391585151761</v>
      </c>
      <c r="Q86" s="86">
        <f t="shared" si="17"/>
        <v>0.38259833975248003</v>
      </c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</row>
    <row r="87" spans="1:131" s="59" customFormat="1" ht="30" customHeight="1">
      <c r="A87" s="47"/>
      <c r="B87" s="81" t="s">
        <v>156</v>
      </c>
      <c r="C87" s="82" t="s">
        <v>157</v>
      </c>
      <c r="D87" s="83">
        <v>41970.058699999987</v>
      </c>
      <c r="E87" s="83">
        <v>35601.925385999995</v>
      </c>
      <c r="F87" s="83">
        <v>683</v>
      </c>
      <c r="G87" s="83">
        <v>47230.035840000004</v>
      </c>
      <c r="H87" s="83">
        <v>40011.30854999998</v>
      </c>
      <c r="I87" s="83">
        <v>681</v>
      </c>
      <c r="J87" s="83">
        <v>47869.714079999998</v>
      </c>
      <c r="K87" s="83">
        <v>40588.749049999999</v>
      </c>
      <c r="L87" s="84">
        <v>24859.903770000001</v>
      </c>
      <c r="M87" s="84">
        <v>21086.553050000006</v>
      </c>
      <c r="N87" s="85">
        <f t="shared" si="16"/>
        <v>1.1253268950038429</v>
      </c>
      <c r="O87" s="86">
        <f t="shared" si="16"/>
        <v>1.1238523792236788</v>
      </c>
      <c r="P87" s="86">
        <f t="shared" si="17"/>
        <v>0.59232473196421831</v>
      </c>
      <c r="Q87" s="86">
        <f t="shared" si="17"/>
        <v>0.59228687272885594</v>
      </c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</row>
    <row r="88" spans="1:131" s="59" customFormat="1" ht="30" customHeight="1">
      <c r="A88" s="47"/>
      <c r="B88" s="77" t="s">
        <v>158</v>
      </c>
      <c r="C88" s="78" t="s">
        <v>159</v>
      </c>
      <c r="D88" s="56">
        <v>4933.4538001254896</v>
      </c>
      <c r="E88" s="56">
        <v>4171.7022699999998</v>
      </c>
      <c r="F88" s="56">
        <v>246</v>
      </c>
      <c r="G88" s="56">
        <v>7913.32096</v>
      </c>
      <c r="H88" s="56">
        <v>6691.8789399999996</v>
      </c>
      <c r="I88" s="56">
        <v>248</v>
      </c>
      <c r="J88" s="56">
        <v>8007.2379899999996</v>
      </c>
      <c r="K88" s="56">
        <v>6781.7922799999997</v>
      </c>
      <c r="L88" s="87">
        <v>2881.094160000001</v>
      </c>
      <c r="M88" s="87">
        <v>2437.6079200000004</v>
      </c>
      <c r="N88" s="79">
        <f t="shared" si="16"/>
        <v>1.6040123776569497</v>
      </c>
      <c r="O88" s="80">
        <f t="shared" si="16"/>
        <v>1.604112304016365</v>
      </c>
      <c r="P88" s="80">
        <f t="shared" si="17"/>
        <v>0.5839913125216083</v>
      </c>
      <c r="Q88" s="80">
        <f t="shared" si="17"/>
        <v>0.58431972423573764</v>
      </c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</row>
    <row r="89" spans="1:131" s="59" customFormat="1" ht="30" customHeight="1">
      <c r="A89" s="47"/>
      <c r="B89" s="77" t="s">
        <v>160</v>
      </c>
      <c r="C89" s="78" t="s">
        <v>161</v>
      </c>
      <c r="D89" s="56">
        <v>67083.169401858817</v>
      </c>
      <c r="E89" s="56">
        <v>57999.627140000004</v>
      </c>
      <c r="F89" s="56">
        <v>108</v>
      </c>
      <c r="G89" s="56">
        <v>68191.450899999996</v>
      </c>
      <c r="H89" s="56">
        <v>59015.097049999997</v>
      </c>
      <c r="I89" s="56">
        <v>108</v>
      </c>
      <c r="J89" s="56">
        <v>76400.612139999997</v>
      </c>
      <c r="K89" s="56">
        <v>65351.552630000013</v>
      </c>
      <c r="L89" s="87">
        <v>57710.155100000011</v>
      </c>
      <c r="M89" s="87">
        <v>50148.07288</v>
      </c>
      <c r="N89" s="79">
        <f t="shared" si="16"/>
        <v>1.016521006804286</v>
      </c>
      <c r="O89" s="80">
        <f t="shared" si="16"/>
        <v>1.0175082144502212</v>
      </c>
      <c r="P89" s="80">
        <f t="shared" si="17"/>
        <v>0.86027770623492505</v>
      </c>
      <c r="Q89" s="80">
        <f t="shared" si="17"/>
        <v>0.86462750456916115</v>
      </c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</row>
    <row r="90" spans="1:131" s="59" customFormat="1" ht="30" customHeight="1">
      <c r="A90" s="47"/>
      <c r="B90" s="48" t="s">
        <v>162</v>
      </c>
      <c r="C90" s="88" t="s">
        <v>163</v>
      </c>
      <c r="D90" s="50">
        <f>SUM(D91:D92)</f>
        <v>135934.81172407718</v>
      </c>
      <c r="E90" s="50">
        <f t="shared" ref="E90:M90" si="18">SUM(E91:E92)</f>
        <v>112281.44736999999</v>
      </c>
      <c r="F90" s="51">
        <f>SUM(F91:F92)</f>
        <v>562</v>
      </c>
      <c r="G90" s="50">
        <f>SUM(G91:G92)</f>
        <v>143934.24510553453</v>
      </c>
      <c r="H90" s="51">
        <f t="shared" si="18"/>
        <v>116930.62054</v>
      </c>
      <c r="I90" s="51">
        <f>SUM(I91:I92)</f>
        <v>558</v>
      </c>
      <c r="J90" s="51">
        <f t="shared" si="18"/>
        <v>187709.71148</v>
      </c>
      <c r="K90" s="51">
        <f t="shared" si="18"/>
        <v>147860.57865000001</v>
      </c>
      <c r="L90" s="51">
        <f>SUM(L91:L92)</f>
        <v>106945.02232564052</v>
      </c>
      <c r="M90" s="51">
        <f t="shared" si="18"/>
        <v>89894.18528000002</v>
      </c>
      <c r="N90" s="89">
        <f t="shared" si="16"/>
        <v>1.0588475702434099</v>
      </c>
      <c r="O90" s="90">
        <f t="shared" si="16"/>
        <v>1.0414064235801987</v>
      </c>
      <c r="P90" s="90">
        <f t="shared" si="17"/>
        <v>0.78673756169773024</v>
      </c>
      <c r="Q90" s="53">
        <f t="shared" si="17"/>
        <v>0.80061477105627754</v>
      </c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</row>
    <row r="91" spans="1:131" s="59" customFormat="1" ht="30" customHeight="1">
      <c r="A91" s="47"/>
      <c r="B91" s="54"/>
      <c r="C91" s="74" t="s">
        <v>164</v>
      </c>
      <c r="D91" s="56">
        <v>124095.12425452239</v>
      </c>
      <c r="E91" s="56">
        <v>103055.47906</v>
      </c>
      <c r="F91" s="56">
        <v>147</v>
      </c>
      <c r="G91" s="56">
        <v>128711.05766553452</v>
      </c>
      <c r="H91" s="56">
        <v>104943.63372000001</v>
      </c>
      <c r="I91" s="56">
        <v>148</v>
      </c>
      <c r="J91" s="56">
        <v>171045.99939000001</v>
      </c>
      <c r="K91" s="56">
        <v>134687.96056000001</v>
      </c>
      <c r="L91" s="75">
        <v>97825.931135640509</v>
      </c>
      <c r="M91" s="75">
        <v>82730.222800000018</v>
      </c>
      <c r="N91" s="73">
        <f t="shared" si="16"/>
        <v>1.037196734672224</v>
      </c>
      <c r="O91" s="58">
        <f t="shared" si="16"/>
        <v>1.0183217299771194</v>
      </c>
      <c r="P91" s="58">
        <f t="shared" si="17"/>
        <v>0.78831405926148179</v>
      </c>
      <c r="Q91" s="58">
        <f t="shared" si="17"/>
        <v>0.80277364730732659</v>
      </c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</row>
    <row r="92" spans="1:131" s="59" customFormat="1" ht="30" customHeight="1">
      <c r="A92" s="47"/>
      <c r="B92" s="54"/>
      <c r="C92" s="55" t="s">
        <v>165</v>
      </c>
      <c r="D92" s="56">
        <v>11839.687469554778</v>
      </c>
      <c r="E92" s="56">
        <v>9225.9683100000002</v>
      </c>
      <c r="F92" s="56">
        <v>415</v>
      </c>
      <c r="G92" s="56">
        <v>15223.187440000002</v>
      </c>
      <c r="H92" s="56">
        <v>11986.986819999998</v>
      </c>
      <c r="I92" s="56">
        <v>410</v>
      </c>
      <c r="J92" s="56">
        <v>16663.712090000001</v>
      </c>
      <c r="K92" s="56">
        <v>13172.61809</v>
      </c>
      <c r="L92" s="75">
        <v>9119.0911899999992</v>
      </c>
      <c r="M92" s="75">
        <v>7163.9624799999983</v>
      </c>
      <c r="N92" s="73">
        <f t="shared" si="16"/>
        <v>1.2857761219749881</v>
      </c>
      <c r="O92" s="58">
        <f t="shared" si="16"/>
        <v>1.2992659867482244</v>
      </c>
      <c r="P92" s="58">
        <f t="shared" si="17"/>
        <v>0.77021384335096099</v>
      </c>
      <c r="Q92" s="58">
        <f t="shared" si="17"/>
        <v>0.77649979268138181</v>
      </c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</row>
    <row r="93" spans="1:131" s="59" customFormat="1" ht="30" customHeight="1">
      <c r="A93" s="47"/>
      <c r="B93" s="48" t="s">
        <v>166</v>
      </c>
      <c r="C93" s="88" t="s">
        <v>167</v>
      </c>
      <c r="D93" s="50">
        <v>12300.252700000001</v>
      </c>
      <c r="E93" s="50">
        <v>9938.4958600000009</v>
      </c>
      <c r="F93" s="50">
        <v>2647</v>
      </c>
      <c r="G93" s="50">
        <v>12300.252700000001</v>
      </c>
      <c r="H93" s="50">
        <v>9938.4958600000027</v>
      </c>
      <c r="I93" s="50">
        <v>2647</v>
      </c>
      <c r="J93" s="50">
        <v>12300.252700000001</v>
      </c>
      <c r="K93" s="50">
        <v>9938.4958600000027</v>
      </c>
      <c r="L93" s="51">
        <v>12300.252700000001</v>
      </c>
      <c r="M93" s="51">
        <v>9938.4958600000009</v>
      </c>
      <c r="N93" s="52">
        <f t="shared" si="16"/>
        <v>1</v>
      </c>
      <c r="O93" s="53">
        <f t="shared" si="16"/>
        <v>1.0000000000000002</v>
      </c>
      <c r="P93" s="53">
        <f t="shared" si="17"/>
        <v>1</v>
      </c>
      <c r="Q93" s="53">
        <f t="shared" si="17"/>
        <v>1</v>
      </c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</row>
    <row r="94" spans="1:131" s="59" customFormat="1" ht="30" customHeight="1">
      <c r="A94" s="47"/>
      <c r="B94" s="48" t="s">
        <v>168</v>
      </c>
      <c r="C94" s="91" t="s">
        <v>169</v>
      </c>
      <c r="D94" s="50">
        <v>47136.532000000007</v>
      </c>
      <c r="E94" s="50">
        <v>37293.20799000001</v>
      </c>
      <c r="F94" s="50">
        <v>86482</v>
      </c>
      <c r="G94" s="50">
        <v>49397.357000000004</v>
      </c>
      <c r="H94" s="50">
        <v>39081.914400433248</v>
      </c>
      <c r="I94" s="50">
        <v>86482</v>
      </c>
      <c r="J94" s="50">
        <v>49397.357000000004</v>
      </c>
      <c r="K94" s="50">
        <v>39081.914400433248</v>
      </c>
      <c r="L94" s="51">
        <v>47136.531999999999</v>
      </c>
      <c r="M94" s="51">
        <v>37293.207990000003</v>
      </c>
      <c r="N94" s="52">
        <f t="shared" si="16"/>
        <v>1.0479633291647337</v>
      </c>
      <c r="O94" s="53">
        <f t="shared" si="16"/>
        <v>1.0479633291647334</v>
      </c>
      <c r="P94" s="53">
        <f t="shared" si="17"/>
        <v>0.99999999999999989</v>
      </c>
      <c r="Q94" s="53">
        <f t="shared" si="17"/>
        <v>0.99999999999999978</v>
      </c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</row>
    <row r="95" spans="1:131" s="59" customFormat="1" ht="30" customHeight="1">
      <c r="A95" s="47"/>
      <c r="B95" s="48" t="s">
        <v>170</v>
      </c>
      <c r="C95" s="88" t="s">
        <v>171</v>
      </c>
      <c r="D95" s="50">
        <v>669.85361</v>
      </c>
      <c r="E95" s="50">
        <v>569.37628000000007</v>
      </c>
      <c r="F95" s="50">
        <v>176</v>
      </c>
      <c r="G95" s="50">
        <v>669.85361</v>
      </c>
      <c r="H95" s="50">
        <v>569.37628000000007</v>
      </c>
      <c r="I95" s="50">
        <v>176</v>
      </c>
      <c r="J95" s="50">
        <v>669.85361</v>
      </c>
      <c r="K95" s="50">
        <v>569.37628000000007</v>
      </c>
      <c r="L95" s="51">
        <v>669.85360999999989</v>
      </c>
      <c r="M95" s="51">
        <v>569.37628000000007</v>
      </c>
      <c r="N95" s="52">
        <f t="shared" si="16"/>
        <v>1</v>
      </c>
      <c r="O95" s="53">
        <f t="shared" si="16"/>
        <v>1</v>
      </c>
      <c r="P95" s="53">
        <f t="shared" si="17"/>
        <v>0.99999999999999978</v>
      </c>
      <c r="Q95" s="53">
        <f t="shared" si="17"/>
        <v>1</v>
      </c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</row>
    <row r="96" spans="1:131" s="59" customFormat="1" ht="15" customHeight="1">
      <c r="A96" s="47"/>
      <c r="B96" s="17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4"/>
      <c r="N96" s="95"/>
      <c r="O96" s="95"/>
      <c r="P96" s="95"/>
      <c r="Q96" s="95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</row>
    <row r="97" spans="1:131" ht="15" customHeight="1">
      <c r="B97" s="96" t="s">
        <v>172</v>
      </c>
      <c r="C97" s="92"/>
      <c r="N97" s="106"/>
      <c r="O97" s="106"/>
      <c r="P97" s="106"/>
      <c r="Q97" s="106"/>
    </row>
    <row r="98" spans="1:131" ht="15" customHeight="1">
      <c r="B98" s="96" t="s">
        <v>174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31" ht="15" customHeight="1">
      <c r="B99" s="96" t="s">
        <v>175</v>
      </c>
      <c r="C99" s="98"/>
      <c r="D99" s="98"/>
      <c r="E99" s="98"/>
      <c r="F99" s="98"/>
      <c r="G99" s="98"/>
      <c r="H99" s="98"/>
      <c r="I99" s="98"/>
      <c r="J99" s="98"/>
      <c r="K99" s="98"/>
      <c r="L99" s="93"/>
      <c r="M99" s="93"/>
      <c r="N99" s="95"/>
      <c r="O99" s="95"/>
      <c r="P99" s="95"/>
      <c r="Q99" s="99"/>
    </row>
    <row r="100" spans="1:131" s="97" customFormat="1" ht="15" customHeight="1">
      <c r="A100" s="47"/>
      <c r="B100" s="96" t="s">
        <v>176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47"/>
      <c r="M100" s="101"/>
      <c r="N100" s="101"/>
      <c r="O100" s="98"/>
      <c r="P100" s="99"/>
      <c r="Q100" s="100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</row>
    <row r="101" spans="1:131" s="102" customFormat="1" ht="15" customHeight="1">
      <c r="A101" s="47"/>
      <c r="B101" s="96" t="s">
        <v>177</v>
      </c>
      <c r="C101" s="19"/>
      <c r="D101" s="19"/>
      <c r="E101" s="19"/>
      <c r="F101" s="19"/>
      <c r="G101" s="19"/>
      <c r="H101" s="97"/>
      <c r="I101" s="97"/>
      <c r="J101" s="19"/>
      <c r="K101" s="97"/>
      <c r="L101" s="100"/>
      <c r="M101" s="100"/>
      <c r="N101" s="100"/>
      <c r="O101" s="100"/>
      <c r="P101" s="100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</row>
    <row r="102" spans="1:131" ht="15" customHeight="1">
      <c r="B102" s="96" t="s">
        <v>178</v>
      </c>
      <c r="C102" s="98"/>
      <c r="N102" s="95"/>
      <c r="O102" s="95"/>
      <c r="P102" s="95"/>
      <c r="Q102" s="99"/>
    </row>
    <row r="103" spans="1:131" ht="15" customHeight="1">
      <c r="B103" s="96">
        <v>0</v>
      </c>
      <c r="C103" s="98"/>
      <c r="N103" s="95"/>
      <c r="O103" s="95"/>
      <c r="P103" s="95"/>
      <c r="Q103" s="99"/>
    </row>
  </sheetData>
  <mergeCells count="30">
    <mergeCell ref="A1:Q1"/>
    <mergeCell ref="B2:Q2"/>
    <mergeCell ref="B6:C10"/>
    <mergeCell ref="D6:E6"/>
    <mergeCell ref="F6:H6"/>
    <mergeCell ref="I6:K6"/>
    <mergeCell ref="L6:M6"/>
    <mergeCell ref="N6:Q6"/>
    <mergeCell ref="D7:D8"/>
    <mergeCell ref="E7:E8"/>
    <mergeCell ref="P97:Q97"/>
    <mergeCell ref="L7:L8"/>
    <mergeCell ref="M7:M8"/>
    <mergeCell ref="N7:O7"/>
    <mergeCell ref="P7:Q7"/>
    <mergeCell ref="N8:N9"/>
    <mergeCell ref="O8:O9"/>
    <mergeCell ref="P8:P9"/>
    <mergeCell ref="Q8:Q9"/>
    <mergeCell ref="D9:E9"/>
    <mergeCell ref="G9:H9"/>
    <mergeCell ref="J9:K9"/>
    <mergeCell ref="L9:M9"/>
    <mergeCell ref="N97:O97"/>
    <mergeCell ref="F7:F9"/>
    <mergeCell ref="G7:G8"/>
    <mergeCell ref="H7:H8"/>
    <mergeCell ref="I7:I9"/>
    <mergeCell ref="J7:J8"/>
    <mergeCell ref="K7:K8"/>
  </mergeCells>
  <printOptions horizontalCentered="1"/>
  <pageMargins left="0.19685039370078741" right="0.19685039370078741" top="0.19685039370078741" bottom="0.19685039370078741" header="0" footer="0"/>
  <pageSetup paperSize="9" scale="45" fitToHeight="0" orientation="landscape" r:id="rId1"/>
  <headerFooter>
    <oddFooter>&amp;C&amp;10Pág. &amp;P/&amp;N</oddFooter>
  </headerFooter>
  <rowBreaks count="2" manualBreakCount="2">
    <brk id="44" max="22" man="1"/>
    <brk id="7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EX_OP</vt:lpstr>
      <vt:lpstr>EX_OP!Área_de_Impressão</vt:lpstr>
      <vt:lpstr>EX_OP!Títulos_de_Impressão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Bernardo</dc:creator>
  <cp:lastModifiedBy>Teresa Bernardo</cp:lastModifiedBy>
  <cp:lastPrinted>2024-04-05T17:14:34Z</cp:lastPrinted>
  <dcterms:created xsi:type="dcterms:W3CDTF">2024-04-05T17:13:51Z</dcterms:created>
  <dcterms:modified xsi:type="dcterms:W3CDTF">2024-04-05T17:17:39Z</dcterms:modified>
</cp:coreProperties>
</file>